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7650" firstSheet="3" activeTab="7"/>
  </bookViews>
  <sheets>
    <sheet name="общая информация" sheetId="1" r:id="rId1"/>
    <sheet name="общая информация свод" sheetId="28" r:id="rId2"/>
    <sheet name="период мониторинга" sheetId="2" r:id="rId3"/>
    <sheet name="результаты ЕГЭ,ОГЭ, РЭ" sheetId="6" r:id="rId4"/>
    <sheet name="результаты ЕГЭ,ОГЭ, РЭ (2)" sheetId="34" r:id="rId5"/>
    <sheet name="результаты срезов 4 кл" sheetId="7" r:id="rId6"/>
    <sheet name="результаты срезов 5 кл " sheetId="37" r:id="rId7"/>
    <sheet name="результаты срезов 7 кл" sheetId="22" r:id="rId8"/>
    <sheet name="результаты срезов 8 кл " sheetId="23" r:id="rId9"/>
    <sheet name="результаты срезов 9 кл " sheetId="24" r:id="rId10"/>
    <sheet name="результаты срезов 10 кл  " sheetId="27" r:id="rId11"/>
    <sheet name="результаты срезов 11 кл  " sheetId="25" r:id="rId12"/>
    <sheet name="кадровый потенциал" sheetId="21" r:id="rId13"/>
    <sheet name="участие в олимпиадах" sheetId="11" r:id="rId14"/>
    <sheet name="риски" sheetId="12" r:id="rId15"/>
    <sheet name="посещенные уроки ко-во" sheetId="15" r:id="rId16"/>
    <sheet name="степень удовлетворенности" sheetId="18" r:id="rId17"/>
    <sheet name="управленческие решения" sheetId="19" r:id="rId18"/>
    <sheet name="Лист17" sheetId="20" r:id="rId19"/>
  </sheets>
  <externalReferences>
    <externalReference r:id="rId20"/>
    <externalReference r:id="rId21"/>
  </externalReferences>
  <definedNames>
    <definedName name="_GoBack" localSheetId="16">'степень удовлетворенности'!$A$136</definedName>
    <definedName name="_xlnm._FilterDatabase" localSheetId="4" hidden="1">'результаты ЕГЭ,ОГЭ, РЭ (2)'!$A$40:$H$73</definedName>
    <definedName name="_xlnm._FilterDatabase" localSheetId="13" hidden="1">'участие в олимпиадах'!$B$39:$O$88</definedName>
    <definedName name="Пол">[1]Лист2!$A$1:$A$2</definedName>
    <definedName name="ТипДиплома">[2]Лист2!$E$1:$E$2</definedName>
  </definedNames>
  <calcPr calcId="152511"/>
</workbook>
</file>

<file path=xl/calcChain.xml><?xml version="1.0" encoding="utf-8"?>
<calcChain xmlns="http://schemas.openxmlformats.org/spreadsheetml/2006/main">
  <c r="W154" i="7" l="1"/>
  <c r="U154" i="7"/>
  <c r="S154" i="7"/>
  <c r="Q154" i="7"/>
  <c r="P154" i="7"/>
  <c r="L154" i="7"/>
  <c r="J154" i="7"/>
  <c r="H154" i="7"/>
  <c r="F154" i="7"/>
  <c r="E154" i="7"/>
  <c r="D154" i="7"/>
  <c r="Q114" i="7"/>
  <c r="O114" i="7"/>
  <c r="M114" i="7"/>
  <c r="K114" i="7"/>
  <c r="I114" i="7"/>
  <c r="G114" i="7"/>
  <c r="E114" i="7"/>
  <c r="D114" i="7"/>
  <c r="AA77" i="23"/>
  <c r="X77" i="23"/>
  <c r="W77" i="23"/>
  <c r="V77" i="23"/>
  <c r="U77" i="23"/>
  <c r="T77" i="23"/>
  <c r="S77" i="23"/>
  <c r="AA80" i="22"/>
  <c r="Z80" i="22"/>
  <c r="Y80" i="22"/>
  <c r="X80" i="22"/>
  <c r="W80" i="22"/>
  <c r="V80" i="22"/>
  <c r="U80" i="22"/>
  <c r="T80" i="22"/>
  <c r="S80" i="22"/>
  <c r="M36" i="11"/>
  <c r="X51" i="25"/>
  <c r="W51" i="25" s="1"/>
  <c r="V51" i="25"/>
  <c r="T51" i="25"/>
  <c r="U51" i="25" s="1"/>
  <c r="R51" i="25"/>
  <c r="W50" i="25"/>
  <c r="U50" i="25"/>
  <c r="S50" i="25"/>
  <c r="S49" i="25"/>
  <c r="U48" i="25"/>
  <c r="S48" i="25"/>
  <c r="W47" i="25"/>
  <c r="S47" i="25"/>
  <c r="S46" i="25"/>
  <c r="U45" i="25"/>
  <c r="S45" i="25"/>
  <c r="U44" i="25"/>
  <c r="S44" i="25"/>
  <c r="U43" i="25"/>
  <c r="S43" i="25"/>
  <c r="U42" i="25"/>
  <c r="S42" i="25"/>
  <c r="S51" i="25" l="1"/>
  <c r="L69" i="25"/>
  <c r="J69" i="25"/>
  <c r="H69" i="25"/>
  <c r="D69" i="25"/>
  <c r="C69" i="25"/>
  <c r="M67" i="25"/>
  <c r="K67" i="25"/>
  <c r="I67" i="25"/>
  <c r="K66" i="25"/>
  <c r="I66" i="25"/>
  <c r="K65" i="25"/>
  <c r="I65" i="25"/>
  <c r="K63" i="25"/>
  <c r="I63" i="25"/>
  <c r="M62" i="25"/>
  <c r="K62" i="25"/>
  <c r="I62" i="25"/>
  <c r="I61" i="25"/>
  <c r="I60" i="25"/>
  <c r="I59" i="25"/>
  <c r="M53" i="25"/>
  <c r="K53" i="25"/>
  <c r="L53" i="25" s="1"/>
  <c r="I53" i="25"/>
  <c r="J53" i="25" s="1"/>
  <c r="G53" i="25"/>
  <c r="H53" i="25" s="1"/>
  <c r="E53" i="25"/>
  <c r="F53" i="25" s="1"/>
  <c r="C53" i="25"/>
  <c r="D53" i="25" s="1"/>
  <c r="L52" i="25"/>
  <c r="J52" i="25"/>
  <c r="H52" i="25"/>
  <c r="F52" i="25"/>
  <c r="D52" i="25"/>
  <c r="L51" i="25"/>
  <c r="J51" i="25"/>
  <c r="H51" i="25"/>
  <c r="F51" i="25"/>
  <c r="D51" i="25"/>
  <c r="L50" i="25"/>
  <c r="J50" i="25"/>
  <c r="H50" i="25"/>
  <c r="F50" i="25"/>
  <c r="D50" i="25"/>
  <c r="L49" i="25"/>
  <c r="J49" i="25"/>
  <c r="H49" i="25"/>
  <c r="F49" i="25"/>
  <c r="D49" i="25"/>
  <c r="L48" i="25"/>
  <c r="J48" i="25"/>
  <c r="H48" i="25"/>
  <c r="F48" i="25"/>
  <c r="D48" i="25"/>
  <c r="L47" i="25"/>
  <c r="J47" i="25"/>
  <c r="H47" i="25"/>
  <c r="F47" i="25"/>
  <c r="D47" i="25"/>
  <c r="L46" i="25"/>
  <c r="J46" i="25"/>
  <c r="H46" i="25"/>
  <c r="F46" i="25"/>
  <c r="D46" i="25"/>
  <c r="L45" i="25"/>
  <c r="J45" i="25"/>
  <c r="H45" i="25"/>
  <c r="F45" i="25"/>
  <c r="D45" i="25"/>
  <c r="L44" i="25"/>
  <c r="J44" i="25"/>
  <c r="H44" i="25"/>
  <c r="F44" i="25"/>
  <c r="D44" i="25"/>
  <c r="L43" i="25"/>
  <c r="J43" i="25"/>
  <c r="H43" i="25"/>
  <c r="F43" i="25"/>
  <c r="D43" i="25"/>
  <c r="Y21" i="25" l="1"/>
  <c r="V21" i="25"/>
  <c r="W21" i="25" s="1"/>
  <c r="T21" i="25"/>
  <c r="U21" i="25" s="1"/>
  <c r="R21" i="25"/>
  <c r="S21" i="25" s="1"/>
  <c r="Q21" i="25"/>
  <c r="P21" i="25"/>
  <c r="Y20" i="25"/>
  <c r="W20" i="25"/>
  <c r="U20" i="25"/>
  <c r="S20" i="25"/>
  <c r="Q20" i="25"/>
  <c r="Y19" i="25"/>
  <c r="W19" i="25"/>
  <c r="U19" i="25"/>
  <c r="S19" i="25"/>
  <c r="Q19" i="25"/>
  <c r="Y18" i="25"/>
  <c r="W18" i="25"/>
  <c r="U18" i="25"/>
  <c r="S18" i="25"/>
  <c r="Q18" i="25"/>
  <c r="Y17" i="25"/>
  <c r="W17" i="25"/>
  <c r="U17" i="25"/>
  <c r="S17" i="25"/>
  <c r="Q17" i="25"/>
  <c r="Y16" i="25"/>
  <c r="W16" i="25"/>
  <c r="U16" i="25"/>
  <c r="S16" i="25"/>
  <c r="Q16" i="25"/>
  <c r="Y15" i="25"/>
  <c r="W15" i="25"/>
  <c r="U15" i="25"/>
  <c r="S15" i="25"/>
  <c r="Q15" i="25"/>
  <c r="Y14" i="25"/>
  <c r="W14" i="25"/>
  <c r="U14" i="25"/>
  <c r="S14" i="25"/>
  <c r="Q14" i="25"/>
  <c r="Y13" i="25"/>
  <c r="W13" i="25"/>
  <c r="U13" i="25"/>
  <c r="S13" i="25"/>
  <c r="Q13" i="25"/>
  <c r="Y12" i="25"/>
  <c r="W12" i="25"/>
  <c r="U12" i="25"/>
  <c r="S12" i="25"/>
  <c r="Q12" i="25"/>
  <c r="Y11" i="25"/>
  <c r="W11" i="25"/>
  <c r="U11" i="25"/>
  <c r="S11" i="25"/>
  <c r="Q11" i="25"/>
  <c r="L37" i="25" l="1"/>
  <c r="J37" i="25"/>
  <c r="H37" i="25"/>
  <c r="F37" i="25"/>
  <c r="D37" i="25"/>
  <c r="C37" i="25"/>
  <c r="I21" i="25"/>
  <c r="G21" i="25"/>
  <c r="E21" i="25"/>
  <c r="C21" i="25"/>
  <c r="L103" i="27" l="1"/>
  <c r="H103" i="27"/>
  <c r="G103" i="27"/>
  <c r="F103" i="27"/>
  <c r="E103" i="27"/>
  <c r="I103" i="27" s="1"/>
  <c r="D103" i="27"/>
  <c r="C103" i="27"/>
  <c r="J102" i="27"/>
  <c r="I102" i="27"/>
  <c r="J101" i="27"/>
  <c r="I101" i="27"/>
  <c r="J100" i="27"/>
  <c r="I100" i="27"/>
  <c r="J99" i="27"/>
  <c r="I99" i="27"/>
  <c r="J98" i="27"/>
  <c r="I98" i="27"/>
  <c r="J97" i="27"/>
  <c r="I97" i="27"/>
  <c r="J96" i="27"/>
  <c r="I96" i="27"/>
  <c r="J95" i="27"/>
  <c r="I95" i="27"/>
  <c r="J94" i="27"/>
  <c r="I94" i="27"/>
  <c r="J93" i="27"/>
  <c r="I93" i="27"/>
  <c r="J92" i="27"/>
  <c r="I92" i="27"/>
  <c r="J91" i="27"/>
  <c r="I91" i="27"/>
  <c r="K86" i="27"/>
  <c r="I86" i="27"/>
  <c r="H86" i="27"/>
  <c r="G86" i="27"/>
  <c r="F86" i="27"/>
  <c r="E86" i="27"/>
  <c r="D86" i="27"/>
  <c r="K85" i="27"/>
  <c r="K84" i="27"/>
  <c r="K83" i="27"/>
  <c r="K82" i="27"/>
  <c r="K81" i="27"/>
  <c r="K80" i="27"/>
  <c r="K79" i="27"/>
  <c r="J79" i="27"/>
  <c r="K78" i="27"/>
  <c r="K77" i="27"/>
  <c r="K76" i="27"/>
  <c r="K75" i="27"/>
  <c r="K74" i="27"/>
  <c r="J103" i="27" l="1"/>
  <c r="M75" i="23"/>
  <c r="J75" i="23"/>
  <c r="H75" i="23"/>
  <c r="G75" i="23"/>
  <c r="F75" i="23"/>
  <c r="E75" i="23"/>
  <c r="D75" i="23"/>
  <c r="C75" i="23"/>
  <c r="AG178" i="18"/>
  <c r="AG176" i="18"/>
  <c r="AG175" i="18"/>
  <c r="AG174" i="18"/>
  <c r="AG173" i="18"/>
  <c r="AG171" i="18"/>
  <c r="AG170" i="18"/>
  <c r="AG168" i="18"/>
  <c r="AG167" i="18"/>
  <c r="AG165" i="18"/>
  <c r="AG164" i="18"/>
  <c r="AG163" i="18"/>
  <c r="AG162" i="18"/>
  <c r="AG161" i="18"/>
  <c r="AG159" i="18"/>
  <c r="AG158" i="18"/>
  <c r="AG157" i="18"/>
  <c r="AG156" i="18"/>
  <c r="AG155" i="18"/>
  <c r="AG154" i="18"/>
  <c r="AG153" i="18"/>
  <c r="AG152" i="18"/>
  <c r="AG151" i="18"/>
  <c r="AG150" i="18"/>
  <c r="AG149" i="18"/>
  <c r="AG148" i="18"/>
  <c r="AG147" i="18"/>
  <c r="AG146" i="18"/>
  <c r="AG145" i="18"/>
  <c r="AG144" i="18"/>
  <c r="AG143" i="18"/>
  <c r="AG142" i="18"/>
  <c r="AG141" i="18"/>
  <c r="AG140" i="18"/>
  <c r="AG139" i="18"/>
  <c r="AG138" i="18"/>
  <c r="AG137" i="18"/>
  <c r="AG136" i="18"/>
  <c r="AG135" i="18"/>
  <c r="AG134" i="18"/>
  <c r="AG133" i="18"/>
  <c r="AG132" i="18"/>
  <c r="AG130" i="18"/>
  <c r="AG129" i="18"/>
  <c r="AG128" i="18"/>
  <c r="AG127" i="18"/>
  <c r="AG126" i="18"/>
  <c r="AG125" i="18"/>
  <c r="AG124" i="18"/>
  <c r="AG123" i="18"/>
  <c r="AG121" i="18"/>
  <c r="AG120" i="18"/>
  <c r="AG119" i="18"/>
  <c r="AG118" i="18"/>
  <c r="AG117" i="18"/>
  <c r="AG116" i="18"/>
  <c r="AG114" i="18"/>
  <c r="AG113" i="18"/>
  <c r="AG112" i="18"/>
  <c r="AG111" i="18"/>
  <c r="AG110" i="18"/>
  <c r="AG109" i="18"/>
  <c r="AG107" i="18"/>
  <c r="AG106" i="18"/>
  <c r="AG105" i="18"/>
  <c r="AG104" i="18"/>
  <c r="AG103" i="18"/>
  <c r="AG102" i="18"/>
  <c r="AG101" i="18"/>
  <c r="AG100" i="18"/>
  <c r="AG99" i="18"/>
  <c r="AG97" i="18"/>
  <c r="AG96" i="18"/>
  <c r="AG95" i="18"/>
  <c r="AG94" i="18"/>
  <c r="AG93" i="18"/>
  <c r="AG91" i="18"/>
  <c r="AG90" i="18"/>
  <c r="AG89" i="18"/>
  <c r="AG88" i="18"/>
  <c r="AG87" i="18"/>
  <c r="AG86" i="18"/>
  <c r="AG84" i="18"/>
  <c r="AG83" i="18"/>
  <c r="AG82" i="18"/>
  <c r="AG81" i="18"/>
  <c r="AG80" i="18"/>
  <c r="AG79" i="18"/>
  <c r="AG78" i="18"/>
  <c r="AG77" i="18"/>
  <c r="AG75" i="18"/>
  <c r="AG74" i="18"/>
  <c r="AG73" i="18"/>
  <c r="AG72" i="18"/>
  <c r="AG71" i="18"/>
  <c r="AG70" i="18"/>
  <c r="AG68" i="18"/>
  <c r="AG67" i="18"/>
  <c r="AG66" i="18"/>
  <c r="AG65" i="18"/>
  <c r="AG64" i="18"/>
  <c r="AG63" i="18"/>
  <c r="AG62" i="18"/>
  <c r="AG61" i="18"/>
  <c r="AG60" i="18"/>
  <c r="AG59" i="18"/>
  <c r="AG58" i="18"/>
  <c r="AG57" i="18"/>
  <c r="AG56" i="18"/>
  <c r="AG55" i="18"/>
  <c r="AG54" i="18"/>
  <c r="AG53" i="18"/>
  <c r="AG52" i="18"/>
  <c r="AG51" i="18"/>
  <c r="AG50" i="18"/>
  <c r="AG49" i="18"/>
  <c r="AG48" i="18"/>
  <c r="AG47" i="18"/>
  <c r="AG46" i="18"/>
  <c r="AG45" i="18"/>
  <c r="AG43" i="18"/>
  <c r="AG42" i="18"/>
  <c r="AG41" i="18"/>
  <c r="AG39" i="18"/>
  <c r="AG38" i="18"/>
  <c r="AG37" i="18"/>
  <c r="AG36" i="18"/>
  <c r="AG35" i="18"/>
  <c r="AG34" i="18"/>
  <c r="AG33" i="18"/>
  <c r="AG32" i="18"/>
  <c r="AG31" i="18"/>
  <c r="AG30" i="18"/>
  <c r="AG29" i="18"/>
  <c r="AG28" i="18"/>
  <c r="AG27" i="18"/>
  <c r="AG25" i="18"/>
  <c r="AG24" i="18"/>
  <c r="AG23" i="18"/>
  <c r="AG22" i="18"/>
  <c r="AG21" i="18"/>
  <c r="AG20" i="18"/>
  <c r="AG19" i="18"/>
  <c r="AG18" i="18"/>
  <c r="AG17" i="18"/>
  <c r="AG16" i="18"/>
  <c r="AG15" i="18"/>
  <c r="AG14" i="18"/>
  <c r="AG13" i="18"/>
  <c r="AG12" i="18"/>
  <c r="AG11" i="18"/>
  <c r="AG8" i="18"/>
  <c r="AG7" i="18"/>
  <c r="AG6" i="18"/>
  <c r="J36" i="11" l="1"/>
  <c r="D36" i="11"/>
  <c r="C36" i="11"/>
  <c r="N69" i="27" l="1"/>
  <c r="I69" i="27"/>
  <c r="H69" i="27"/>
  <c r="G69" i="27"/>
  <c r="F69" i="27"/>
  <c r="E69" i="27"/>
  <c r="D69" i="27"/>
  <c r="K68" i="27"/>
  <c r="K67" i="27"/>
  <c r="K66" i="27"/>
  <c r="J66" i="27"/>
  <c r="K65" i="27"/>
  <c r="K64" i="27"/>
  <c r="K63" i="27"/>
  <c r="J63" i="27"/>
  <c r="K62" i="27"/>
  <c r="K61" i="27"/>
  <c r="J61" i="27"/>
  <c r="K60" i="27"/>
  <c r="K59" i="27"/>
  <c r="J59" i="27"/>
  <c r="K58" i="27"/>
  <c r="J58" i="27"/>
  <c r="K57" i="27"/>
  <c r="L57" i="27" s="1"/>
  <c r="J57" i="27"/>
  <c r="M53" i="27"/>
  <c r="I53" i="27"/>
  <c r="H53" i="27"/>
  <c r="K53" i="27" s="1"/>
  <c r="G53" i="27"/>
  <c r="F53" i="27"/>
  <c r="E53" i="27"/>
  <c r="D53" i="27"/>
  <c r="K51" i="27"/>
  <c r="J51" i="27"/>
  <c r="M37" i="27"/>
  <c r="I37" i="27"/>
  <c r="H37" i="27"/>
  <c r="G37" i="27"/>
  <c r="F37" i="27"/>
  <c r="E37" i="27"/>
  <c r="D37" i="27"/>
  <c r="N35" i="27"/>
  <c r="D21" i="27"/>
  <c r="L59" i="27" l="1"/>
  <c r="L65" i="27"/>
  <c r="J53" i="27"/>
  <c r="L61" i="27"/>
  <c r="L64" i="27"/>
  <c r="L67" i="27"/>
  <c r="L58" i="27"/>
  <c r="L63" i="27"/>
  <c r="L66" i="27"/>
  <c r="L62" i="27"/>
  <c r="L68" i="27"/>
  <c r="L60" i="27"/>
  <c r="K37" i="27"/>
  <c r="J37" i="27" s="1"/>
  <c r="N80" i="24"/>
  <c r="K80" i="24"/>
  <c r="I80" i="24"/>
  <c r="H80" i="24"/>
  <c r="G80" i="24"/>
  <c r="F80" i="24"/>
  <c r="E80" i="24"/>
  <c r="D80" i="24"/>
  <c r="J79" i="24"/>
  <c r="J78" i="24"/>
  <c r="L77" i="24"/>
  <c r="J77" i="24"/>
  <c r="J76" i="24"/>
  <c r="J75" i="24"/>
  <c r="J73" i="24"/>
  <c r="J72" i="24"/>
  <c r="J69" i="24"/>
  <c r="J68" i="24"/>
  <c r="L67" i="24"/>
  <c r="J67" i="24"/>
  <c r="J65" i="24"/>
  <c r="J64" i="24"/>
  <c r="J63" i="24"/>
  <c r="J62" i="24"/>
  <c r="L59" i="24"/>
  <c r="J59" i="24"/>
  <c r="J57" i="24"/>
  <c r="J56" i="24"/>
  <c r="J54" i="24"/>
  <c r="J53" i="24"/>
  <c r="J51" i="24"/>
  <c r="J49" i="24"/>
  <c r="Y42" i="24"/>
  <c r="U42" i="24"/>
  <c r="T42" i="24"/>
  <c r="W42" i="24" s="1"/>
  <c r="S42" i="24"/>
  <c r="R42" i="24"/>
  <c r="O42" i="24"/>
  <c r="N42" i="24"/>
  <c r="M42" i="24"/>
  <c r="L42" i="24"/>
  <c r="I42" i="24"/>
  <c r="H42" i="24"/>
  <c r="K42" i="24" s="1"/>
  <c r="G42" i="24"/>
  <c r="F42" i="24"/>
  <c r="E42" i="24"/>
  <c r="D42" i="24"/>
  <c r="AB41" i="24"/>
  <c r="AA41" i="24"/>
  <c r="Z41" i="24"/>
  <c r="W41" i="24"/>
  <c r="V41" i="24"/>
  <c r="Q41" i="24"/>
  <c r="P41" i="24"/>
  <c r="K41" i="24"/>
  <c r="J41" i="24"/>
  <c r="AB40" i="24"/>
  <c r="AA40" i="24"/>
  <c r="Z40" i="24"/>
  <c r="W40" i="24"/>
  <c r="V40" i="24"/>
  <c r="Q40" i="24"/>
  <c r="P40" i="24"/>
  <c r="K40" i="24"/>
  <c r="J40" i="24"/>
  <c r="AB39" i="24"/>
  <c r="AA39" i="24"/>
  <c r="Z39" i="24"/>
  <c r="W39" i="24"/>
  <c r="V39" i="24"/>
  <c r="Q39" i="24"/>
  <c r="P39" i="24"/>
  <c r="K39" i="24"/>
  <c r="J39" i="24"/>
  <c r="W38" i="24"/>
  <c r="V38" i="24"/>
  <c r="Q38" i="24"/>
  <c r="P38" i="24"/>
  <c r="K38" i="24"/>
  <c r="J38" i="24"/>
  <c r="W37" i="24"/>
  <c r="V37" i="24"/>
  <c r="Q37" i="24"/>
  <c r="P37" i="24"/>
  <c r="K37" i="24"/>
  <c r="J37" i="24"/>
  <c r="W36" i="24"/>
  <c r="V36" i="24"/>
  <c r="Q36" i="24"/>
  <c r="P36" i="24"/>
  <c r="K36" i="24"/>
  <c r="J36" i="24"/>
  <c r="W35" i="24"/>
  <c r="V35" i="24"/>
  <c r="Q35" i="24"/>
  <c r="P35" i="24"/>
  <c r="K35" i="24"/>
  <c r="J35" i="24"/>
  <c r="W34" i="24"/>
  <c r="V34" i="24"/>
  <c r="Q34" i="24"/>
  <c r="P34" i="24"/>
  <c r="K34" i="24"/>
  <c r="J34" i="24"/>
  <c r="W33" i="24"/>
  <c r="V33" i="24"/>
  <c r="Q33" i="24"/>
  <c r="P33" i="24"/>
  <c r="K33" i="24"/>
  <c r="J33" i="24"/>
  <c r="W32" i="24"/>
  <c r="V32" i="24"/>
  <c r="Q32" i="24"/>
  <c r="P32" i="24"/>
  <c r="K32" i="24"/>
  <c r="J32" i="24"/>
  <c r="W31" i="24"/>
  <c r="V31" i="24"/>
  <c r="Q31" i="24"/>
  <c r="P31" i="24"/>
  <c r="K31" i="24"/>
  <c r="J31" i="24"/>
  <c r="W30" i="24"/>
  <c r="V30" i="24"/>
  <c r="Q30" i="24"/>
  <c r="P30" i="24"/>
  <c r="K30" i="24"/>
  <c r="J30" i="24"/>
  <c r="W29" i="24"/>
  <c r="V29" i="24"/>
  <c r="Q29" i="24"/>
  <c r="P29" i="24"/>
  <c r="K29" i="24"/>
  <c r="J29" i="24"/>
  <c r="W28" i="24"/>
  <c r="V28" i="24"/>
  <c r="Q28" i="24"/>
  <c r="P28" i="24"/>
  <c r="K28" i="24"/>
  <c r="J28" i="24"/>
  <c r="W27" i="24"/>
  <c r="V27" i="24"/>
  <c r="Q27" i="24"/>
  <c r="P27" i="24"/>
  <c r="K27" i="24"/>
  <c r="J27" i="24"/>
  <c r="W26" i="24"/>
  <c r="V26" i="24"/>
  <c r="Q26" i="24"/>
  <c r="P26" i="24"/>
  <c r="K26" i="24"/>
  <c r="J26" i="24"/>
  <c r="AB25" i="24"/>
  <c r="AA25" i="24"/>
  <c r="Z25" i="24"/>
  <c r="W25" i="24"/>
  <c r="V25" i="24"/>
  <c r="Q25" i="24"/>
  <c r="P25" i="24"/>
  <c r="K25" i="24"/>
  <c r="J25" i="24"/>
  <c r="AB24" i="24"/>
  <c r="AA24" i="24"/>
  <c r="Z24" i="24"/>
  <c r="W24" i="24"/>
  <c r="V24" i="24"/>
  <c r="Q24" i="24"/>
  <c r="P24" i="24"/>
  <c r="K24" i="24"/>
  <c r="J24" i="24"/>
  <c r="AB23" i="24"/>
  <c r="AA23" i="24"/>
  <c r="Z23" i="24"/>
  <c r="W23" i="24"/>
  <c r="V23" i="24"/>
  <c r="Q23" i="24"/>
  <c r="P23" i="24"/>
  <c r="K23" i="24"/>
  <c r="J23" i="24"/>
  <c r="AB22" i="24"/>
  <c r="AA22" i="24"/>
  <c r="Z22" i="24"/>
  <c r="W22" i="24"/>
  <c r="V22" i="24"/>
  <c r="Q22" i="24"/>
  <c r="P22" i="24"/>
  <c r="K22" i="24"/>
  <c r="J22" i="24"/>
  <c r="AB21" i="24"/>
  <c r="AA21" i="24"/>
  <c r="Z21" i="24"/>
  <c r="W21" i="24"/>
  <c r="V21" i="24"/>
  <c r="Q21" i="24"/>
  <c r="P21" i="24"/>
  <c r="K21" i="24"/>
  <c r="J21" i="24"/>
  <c r="AB20" i="24"/>
  <c r="AA20" i="24"/>
  <c r="Z20" i="24"/>
  <c r="W20" i="24"/>
  <c r="V20" i="24"/>
  <c r="Q20" i="24"/>
  <c r="P20" i="24"/>
  <c r="K20" i="24"/>
  <c r="J20" i="24"/>
  <c r="AB19" i="24"/>
  <c r="AA19" i="24"/>
  <c r="Z19" i="24"/>
  <c r="W19" i="24"/>
  <c r="V19" i="24"/>
  <c r="Q19" i="24"/>
  <c r="P19" i="24"/>
  <c r="K19" i="24"/>
  <c r="J19" i="24"/>
  <c r="AB18" i="24"/>
  <c r="AA18" i="24"/>
  <c r="Z18" i="24"/>
  <c r="W18" i="24"/>
  <c r="V18" i="24"/>
  <c r="Q18" i="24"/>
  <c r="P18" i="24"/>
  <c r="K18" i="24"/>
  <c r="J18" i="24"/>
  <c r="AB17" i="24"/>
  <c r="AA17" i="24"/>
  <c r="Z17" i="24"/>
  <c r="W17" i="24"/>
  <c r="V17" i="24"/>
  <c r="Q17" i="24"/>
  <c r="P17" i="24"/>
  <c r="K17" i="24"/>
  <c r="J17" i="24"/>
  <c r="AB16" i="24"/>
  <c r="AA16" i="24"/>
  <c r="Z16" i="24"/>
  <c r="W16" i="24"/>
  <c r="V16" i="24"/>
  <c r="Q16" i="24"/>
  <c r="P16" i="24"/>
  <c r="K16" i="24"/>
  <c r="J16" i="24"/>
  <c r="AB15" i="24"/>
  <c r="AA15" i="24"/>
  <c r="Z15" i="24"/>
  <c r="W15" i="24"/>
  <c r="V15" i="24"/>
  <c r="Q15" i="24"/>
  <c r="P15" i="24"/>
  <c r="K15" i="24"/>
  <c r="J15" i="24"/>
  <c r="AB14" i="24"/>
  <c r="AA14" i="24"/>
  <c r="Z14" i="24"/>
  <c r="W14" i="24"/>
  <c r="V14" i="24"/>
  <c r="Q14" i="24"/>
  <c r="P14" i="24"/>
  <c r="K14" i="24"/>
  <c r="J14" i="24"/>
  <c r="AB13" i="24"/>
  <c r="AA13" i="24"/>
  <c r="Z13" i="24"/>
  <c r="W13" i="24"/>
  <c r="V13" i="24"/>
  <c r="Q13" i="24"/>
  <c r="P13" i="24"/>
  <c r="K13" i="24"/>
  <c r="J13" i="24"/>
  <c r="AB12" i="24"/>
  <c r="AA12" i="24"/>
  <c r="Z12" i="24"/>
  <c r="W12" i="24"/>
  <c r="V12" i="24"/>
  <c r="Q12" i="24"/>
  <c r="P12" i="24"/>
  <c r="K12" i="24"/>
  <c r="J12" i="24"/>
  <c r="AB11" i="24"/>
  <c r="AA11" i="24"/>
  <c r="Z11" i="24"/>
  <c r="W11" i="24"/>
  <c r="V11" i="24"/>
  <c r="Q11" i="24"/>
  <c r="P11" i="24"/>
  <c r="K11" i="24"/>
  <c r="J11" i="24"/>
  <c r="AB10" i="24"/>
  <c r="AA10" i="24"/>
  <c r="Z10" i="24"/>
  <c r="W10" i="24"/>
  <c r="V10" i="24"/>
  <c r="Q10" i="24"/>
  <c r="P10" i="24"/>
  <c r="K10" i="24"/>
  <c r="J10" i="24"/>
  <c r="AB9" i="24"/>
  <c r="AA9" i="24"/>
  <c r="Z9" i="24"/>
  <c r="W9" i="24"/>
  <c r="V9" i="24"/>
  <c r="Q9" i="24"/>
  <c r="P9" i="24"/>
  <c r="K9" i="24"/>
  <c r="J9" i="24"/>
  <c r="AC41" i="23"/>
  <c r="Y39" i="23"/>
  <c r="X39" i="23"/>
  <c r="W39" i="23"/>
  <c r="V39" i="23"/>
  <c r="U39" i="23"/>
  <c r="T39" i="23"/>
  <c r="S39" i="23"/>
  <c r="M39" i="23"/>
  <c r="H39" i="23"/>
  <c r="G39" i="23"/>
  <c r="F39" i="23"/>
  <c r="E39" i="23"/>
  <c r="D39" i="23"/>
  <c r="C39" i="23"/>
  <c r="Z15" i="23"/>
  <c r="J15" i="23"/>
  <c r="I15" i="23"/>
  <c r="J9" i="23"/>
  <c r="I9" i="23"/>
  <c r="M78" i="22"/>
  <c r="J78" i="22"/>
  <c r="H78" i="22"/>
  <c r="G78" i="22"/>
  <c r="F78" i="22"/>
  <c r="E78" i="22"/>
  <c r="D78" i="22"/>
  <c r="C78" i="22"/>
  <c r="AC41" i="22"/>
  <c r="I39" i="23" l="1"/>
  <c r="Q42" i="24"/>
  <c r="Z42" i="24"/>
  <c r="P42" i="24"/>
  <c r="V42" i="24"/>
  <c r="J39" i="23"/>
  <c r="AB42" i="24"/>
  <c r="J42" i="24"/>
  <c r="AA42" i="24"/>
  <c r="Z41" i="22"/>
  <c r="X41" i="22"/>
  <c r="W41" i="22"/>
  <c r="V41" i="22"/>
  <c r="U41" i="22"/>
  <c r="T41" i="22"/>
  <c r="S41" i="22"/>
  <c r="M40" i="22"/>
  <c r="H40" i="22"/>
  <c r="G40" i="22"/>
  <c r="J40" i="22" s="1"/>
  <c r="I40" i="22" s="1"/>
  <c r="F40" i="22"/>
  <c r="E40" i="22"/>
  <c r="D40" i="22"/>
  <c r="C40" i="22"/>
  <c r="AA39" i="22"/>
  <c r="Y39" i="22"/>
  <c r="J39" i="22"/>
  <c r="I39" i="22"/>
  <c r="Y38" i="22"/>
  <c r="J38" i="22"/>
  <c r="I38" i="22"/>
  <c r="J37" i="22"/>
  <c r="I37" i="22"/>
  <c r="AA36" i="22"/>
  <c r="Y36" i="22"/>
  <c r="I36" i="22"/>
  <c r="AA35" i="22"/>
  <c r="Y35" i="22"/>
  <c r="J35" i="22"/>
  <c r="I35" i="22"/>
  <c r="AA34" i="22"/>
  <c r="Y34" i="22"/>
  <c r="J34" i="22"/>
  <c r="I34" i="22"/>
  <c r="AA33" i="22"/>
  <c r="Y33" i="22"/>
  <c r="AA32" i="22"/>
  <c r="Y32" i="22"/>
  <c r="J32" i="22"/>
  <c r="I32" i="22"/>
  <c r="Y31" i="22"/>
  <c r="J30" i="22"/>
  <c r="I30" i="22"/>
  <c r="J29" i="22"/>
  <c r="I29" i="22"/>
  <c r="AA28" i="22"/>
  <c r="Y28" i="22"/>
  <c r="AA26" i="22"/>
  <c r="Y26" i="22"/>
  <c r="J26" i="22"/>
  <c r="I26" i="22"/>
  <c r="Y24" i="22"/>
  <c r="J24" i="22"/>
  <c r="I24" i="22"/>
  <c r="AA23" i="22"/>
  <c r="Y23" i="22"/>
  <c r="J23" i="22"/>
  <c r="I23" i="22"/>
  <c r="Y22" i="22"/>
  <c r="J22" i="22"/>
  <c r="I22" i="22"/>
  <c r="AA21" i="22"/>
  <c r="Y21" i="22"/>
  <c r="AA20" i="22"/>
  <c r="Y20" i="22"/>
  <c r="J20" i="22"/>
  <c r="I20" i="22"/>
  <c r="AA19" i="22"/>
  <c r="Y19" i="22"/>
  <c r="J19" i="22"/>
  <c r="I19" i="22"/>
  <c r="AA18" i="22"/>
  <c r="Y18" i="22"/>
  <c r="J18" i="22"/>
  <c r="AA17" i="22"/>
  <c r="Y17" i="22"/>
  <c r="AA16" i="22"/>
  <c r="Y16" i="22"/>
  <c r="AA15" i="22"/>
  <c r="Y15" i="22"/>
  <c r="AA14" i="22"/>
  <c r="Y14" i="22"/>
  <c r="J14" i="22"/>
  <c r="I14" i="22"/>
  <c r="Y13" i="22"/>
  <c r="J13" i="22"/>
  <c r="I13" i="22"/>
  <c r="AA12" i="22"/>
  <c r="Y12" i="22"/>
  <c r="J12" i="22"/>
  <c r="I12" i="22"/>
  <c r="AA11" i="22"/>
  <c r="Y11" i="22"/>
  <c r="J10" i="22"/>
  <c r="I10" i="22"/>
  <c r="AA9" i="22"/>
  <c r="Y9" i="22"/>
  <c r="J9" i="22"/>
  <c r="I9" i="22"/>
  <c r="I40" i="37"/>
  <c r="H40" i="37"/>
  <c r="K40" i="37" s="1"/>
  <c r="J40" i="37" s="1"/>
  <c r="G40" i="37"/>
  <c r="F40" i="37"/>
  <c r="E40" i="37"/>
  <c r="D40" i="37"/>
  <c r="K39" i="37"/>
  <c r="J39" i="37"/>
  <c r="K38" i="37"/>
  <c r="J38" i="37"/>
  <c r="K37" i="37"/>
  <c r="J37" i="37"/>
  <c r="K36" i="37"/>
  <c r="J36" i="37"/>
  <c r="K35" i="37"/>
  <c r="J35" i="37"/>
  <c r="K34" i="37"/>
  <c r="J34" i="37"/>
  <c r="K33" i="37"/>
  <c r="J33" i="37"/>
  <c r="K32" i="37"/>
  <c r="J32" i="37"/>
  <c r="K31" i="37"/>
  <c r="J31" i="37"/>
  <c r="K30" i="37"/>
  <c r="J30" i="37"/>
  <c r="K29" i="37"/>
  <c r="J29" i="37"/>
  <c r="K28" i="37"/>
  <c r="J28" i="37"/>
  <c r="K27" i="37"/>
  <c r="J27" i="37"/>
  <c r="K26" i="37"/>
  <c r="J26" i="37"/>
  <c r="K25" i="37"/>
  <c r="J25" i="37"/>
  <c r="K24" i="37"/>
  <c r="J24" i="37"/>
  <c r="K23" i="37"/>
  <c r="J23" i="37"/>
  <c r="K22" i="37"/>
  <c r="J22" i="37"/>
  <c r="K21" i="37"/>
  <c r="J21" i="37"/>
  <c r="K20" i="37"/>
  <c r="J20" i="37"/>
  <c r="K19" i="37"/>
  <c r="J19" i="37"/>
  <c r="K18" i="37"/>
  <c r="J18" i="37"/>
  <c r="K17" i="37"/>
  <c r="J17" i="37"/>
  <c r="K16" i="37"/>
  <c r="J16" i="37"/>
  <c r="K15" i="37"/>
  <c r="J15" i="37"/>
  <c r="K14" i="37"/>
  <c r="J14" i="37"/>
  <c r="K13" i="37"/>
  <c r="J13" i="37"/>
  <c r="K12" i="37"/>
  <c r="J12" i="37"/>
  <c r="K11" i="37"/>
  <c r="J11" i="37"/>
  <c r="K10" i="37"/>
  <c r="J10" i="37"/>
  <c r="K9" i="37"/>
  <c r="J9" i="37"/>
  <c r="Y41" i="22" l="1"/>
  <c r="AA41" i="22"/>
  <c r="AC78" i="7"/>
  <c r="AA78" i="7"/>
  <c r="Y78" i="7"/>
  <c r="W78" i="7" l="1"/>
  <c r="S78" i="7"/>
  <c r="L78" i="7" l="1"/>
  <c r="J78" i="7"/>
  <c r="H78" i="7"/>
  <c r="I78" i="7" s="1"/>
  <c r="F78" i="7"/>
  <c r="E78" i="7"/>
  <c r="V78" i="7" s="1"/>
  <c r="D78" i="7"/>
  <c r="C78" i="7"/>
  <c r="V77" i="7"/>
  <c r="U77" i="7"/>
  <c r="T77" i="7"/>
  <c r="S77" i="7"/>
  <c r="V76" i="7"/>
  <c r="U76" i="7"/>
  <c r="T76" i="7"/>
  <c r="S76" i="7"/>
  <c r="V75" i="7"/>
  <c r="AB75" i="7" s="1"/>
  <c r="U75" i="7"/>
  <c r="T75" i="7"/>
  <c r="S75" i="7"/>
  <c r="M75" i="7"/>
  <c r="K75" i="7"/>
  <c r="I75" i="7"/>
  <c r="V74" i="7"/>
  <c r="X74" i="7" s="1"/>
  <c r="U74" i="7"/>
  <c r="T74" i="7"/>
  <c r="S74" i="7"/>
  <c r="M74" i="7"/>
  <c r="K74" i="7"/>
  <c r="I74" i="7"/>
  <c r="V73" i="7"/>
  <c r="AB73" i="7" s="1"/>
  <c r="U73" i="7"/>
  <c r="T73" i="7"/>
  <c r="S73" i="7"/>
  <c r="M73" i="7"/>
  <c r="K73" i="7"/>
  <c r="I73" i="7"/>
  <c r="V72" i="7"/>
  <c r="AB72" i="7" s="1"/>
  <c r="U72" i="7"/>
  <c r="T72" i="7"/>
  <c r="S72" i="7"/>
  <c r="M72" i="7"/>
  <c r="K72" i="7"/>
  <c r="I72" i="7"/>
  <c r="V71" i="7"/>
  <c r="AB71" i="7" s="1"/>
  <c r="U71" i="7"/>
  <c r="T71" i="7"/>
  <c r="S71" i="7"/>
  <c r="M71" i="7"/>
  <c r="K71" i="7"/>
  <c r="I71" i="7"/>
  <c r="V70" i="7"/>
  <c r="X70" i="7" s="1"/>
  <c r="U70" i="7"/>
  <c r="T70" i="7"/>
  <c r="S70" i="7"/>
  <c r="M70" i="7"/>
  <c r="K70" i="7"/>
  <c r="I70" i="7"/>
  <c r="V69" i="7"/>
  <c r="AB69" i="7" s="1"/>
  <c r="U69" i="7"/>
  <c r="T69" i="7"/>
  <c r="S69" i="7"/>
  <c r="M69" i="7"/>
  <c r="K69" i="7"/>
  <c r="I69" i="7"/>
  <c r="Z68" i="7"/>
  <c r="V68" i="7"/>
  <c r="AB68" i="7" s="1"/>
  <c r="U68" i="7"/>
  <c r="T68" i="7"/>
  <c r="S68" i="7"/>
  <c r="M68" i="7"/>
  <c r="K68" i="7"/>
  <c r="I68" i="7"/>
  <c r="V67" i="7"/>
  <c r="AB67" i="7" s="1"/>
  <c r="U67" i="7"/>
  <c r="T67" i="7"/>
  <c r="S67" i="7"/>
  <c r="M67" i="7"/>
  <c r="K67" i="7"/>
  <c r="I67" i="7"/>
  <c r="V66" i="7"/>
  <c r="X66" i="7" s="1"/>
  <c r="U66" i="7"/>
  <c r="T66" i="7"/>
  <c r="S66" i="7"/>
  <c r="M66" i="7"/>
  <c r="K66" i="7"/>
  <c r="I66" i="7"/>
  <c r="V65" i="7"/>
  <c r="AB65" i="7" s="1"/>
  <c r="U65" i="7"/>
  <c r="T65" i="7"/>
  <c r="S65" i="7"/>
  <c r="M65" i="7"/>
  <c r="K65" i="7"/>
  <c r="I65" i="7"/>
  <c r="V64" i="7"/>
  <c r="AB64" i="7" s="1"/>
  <c r="U64" i="7"/>
  <c r="T64" i="7"/>
  <c r="S64" i="7"/>
  <c r="M64" i="7"/>
  <c r="K64" i="7"/>
  <c r="I64" i="7"/>
  <c r="V63" i="7"/>
  <c r="AB63" i="7" s="1"/>
  <c r="U63" i="7"/>
  <c r="T63" i="7"/>
  <c r="S63" i="7"/>
  <c r="M63" i="7"/>
  <c r="K63" i="7"/>
  <c r="I63" i="7"/>
  <c r="V62" i="7"/>
  <c r="X62" i="7" s="1"/>
  <c r="U62" i="7"/>
  <c r="T62" i="7"/>
  <c r="S62" i="7"/>
  <c r="M62" i="7"/>
  <c r="K62" i="7"/>
  <c r="I62" i="7"/>
  <c r="V61" i="7"/>
  <c r="AB61" i="7" s="1"/>
  <c r="U61" i="7"/>
  <c r="T61" i="7"/>
  <c r="S61" i="7"/>
  <c r="M61" i="7"/>
  <c r="K61" i="7"/>
  <c r="I61" i="7"/>
  <c r="Z60" i="7"/>
  <c r="V60" i="7"/>
  <c r="AB60" i="7" s="1"/>
  <c r="U60" i="7"/>
  <c r="T60" i="7"/>
  <c r="S60" i="7"/>
  <c r="M60" i="7"/>
  <c r="K60" i="7"/>
  <c r="I60" i="7"/>
  <c r="V59" i="7"/>
  <c r="AB59" i="7" s="1"/>
  <c r="U59" i="7"/>
  <c r="T59" i="7"/>
  <c r="S59" i="7"/>
  <c r="M59" i="7"/>
  <c r="K59" i="7"/>
  <c r="I59" i="7"/>
  <c r="V58" i="7"/>
  <c r="X58" i="7" s="1"/>
  <c r="U58" i="7"/>
  <c r="T58" i="7"/>
  <c r="S58" i="7"/>
  <c r="M58" i="7"/>
  <c r="K58" i="7"/>
  <c r="I58" i="7"/>
  <c r="V57" i="7"/>
  <c r="Z57" i="7" s="1"/>
  <c r="U57" i="7"/>
  <c r="T57" i="7"/>
  <c r="S57" i="7"/>
  <c r="M57" i="7"/>
  <c r="K57" i="7"/>
  <c r="I57" i="7"/>
  <c r="X56" i="7"/>
  <c r="V56" i="7"/>
  <c r="AB56" i="7" s="1"/>
  <c r="U56" i="7"/>
  <c r="T56" i="7"/>
  <c r="S56" i="7"/>
  <c r="M56" i="7"/>
  <c r="K56" i="7"/>
  <c r="I56" i="7"/>
  <c r="X55" i="7"/>
  <c r="V55" i="7"/>
  <c r="AB55" i="7" s="1"/>
  <c r="U55" i="7"/>
  <c r="T55" i="7"/>
  <c r="S55" i="7"/>
  <c r="M55" i="7"/>
  <c r="K55" i="7"/>
  <c r="I55" i="7"/>
  <c r="V54" i="7"/>
  <c r="X54" i="7" s="1"/>
  <c r="U54" i="7"/>
  <c r="T54" i="7"/>
  <c r="S54" i="7"/>
  <c r="M54" i="7"/>
  <c r="K54" i="7"/>
  <c r="I54" i="7"/>
  <c r="V53" i="7"/>
  <c r="Z53" i="7" s="1"/>
  <c r="U53" i="7"/>
  <c r="T53" i="7"/>
  <c r="S53" i="7"/>
  <c r="M53" i="7"/>
  <c r="K53" i="7"/>
  <c r="I53" i="7"/>
  <c r="V52" i="7"/>
  <c r="AB52" i="7" s="1"/>
  <c r="U52" i="7"/>
  <c r="T52" i="7"/>
  <c r="S52" i="7"/>
  <c r="M52" i="7"/>
  <c r="K52" i="7"/>
  <c r="I52" i="7"/>
  <c r="V51" i="7"/>
  <c r="Z51" i="7" s="1"/>
  <c r="U51" i="7"/>
  <c r="T51" i="7"/>
  <c r="S51" i="7"/>
  <c r="M51" i="7"/>
  <c r="K51" i="7"/>
  <c r="I51" i="7"/>
  <c r="V50" i="7"/>
  <c r="X50" i="7" s="1"/>
  <c r="U50" i="7"/>
  <c r="T50" i="7"/>
  <c r="S50" i="7"/>
  <c r="M50" i="7"/>
  <c r="K50" i="7"/>
  <c r="I50" i="7"/>
  <c r="V49" i="7"/>
  <c r="AB49" i="7" s="1"/>
  <c r="U49" i="7"/>
  <c r="T49" i="7"/>
  <c r="S49" i="7"/>
  <c r="M49" i="7"/>
  <c r="K49" i="7"/>
  <c r="I49" i="7"/>
  <c r="Z48" i="7"/>
  <c r="X48" i="7"/>
  <c r="V48" i="7"/>
  <c r="AB48" i="7" s="1"/>
  <c r="U48" i="7"/>
  <c r="T48" i="7"/>
  <c r="S48" i="7"/>
  <c r="M48" i="7"/>
  <c r="K48" i="7"/>
  <c r="I48" i="7"/>
  <c r="X47" i="7"/>
  <c r="V47" i="7"/>
  <c r="AB47" i="7" s="1"/>
  <c r="U47" i="7"/>
  <c r="T47" i="7"/>
  <c r="S47" i="7"/>
  <c r="M47" i="7"/>
  <c r="K47" i="7"/>
  <c r="I47" i="7"/>
  <c r="V46" i="7"/>
  <c r="X46" i="7" s="1"/>
  <c r="U46" i="7"/>
  <c r="T46" i="7"/>
  <c r="S46" i="7"/>
  <c r="M46" i="7"/>
  <c r="K46" i="7"/>
  <c r="I46" i="7"/>
  <c r="V45" i="7"/>
  <c r="AB45" i="7" s="1"/>
  <c r="U45" i="7"/>
  <c r="T45" i="7"/>
  <c r="S45" i="7"/>
  <c r="M45" i="7"/>
  <c r="K45" i="7"/>
  <c r="I45" i="7"/>
  <c r="I40" i="7"/>
  <c r="H40" i="7"/>
  <c r="G40" i="7"/>
  <c r="F40" i="7"/>
  <c r="E40" i="7"/>
  <c r="D40" i="7"/>
  <c r="X51" i="7" l="1"/>
  <c r="X52" i="7"/>
  <c r="Z56" i="7"/>
  <c r="Z64" i="7"/>
  <c r="Z52" i="7"/>
  <c r="X59" i="7"/>
  <c r="X60" i="7"/>
  <c r="Z72" i="7"/>
  <c r="AB50" i="7"/>
  <c r="AB54" i="7"/>
  <c r="AB58" i="7"/>
  <c r="AB62" i="7"/>
  <c r="X63" i="7"/>
  <c r="X64" i="7"/>
  <c r="AB66" i="7"/>
  <c r="X67" i="7"/>
  <c r="X68" i="7"/>
  <c r="AB70" i="7"/>
  <c r="X71" i="7"/>
  <c r="X72" i="7"/>
  <c r="AB74" i="7"/>
  <c r="X75" i="7"/>
  <c r="K78" i="7"/>
  <c r="Z62" i="7"/>
  <c r="Z66" i="7"/>
  <c r="Z70" i="7"/>
  <c r="Z74" i="7"/>
  <c r="AB46" i="7"/>
  <c r="AD45" i="7"/>
  <c r="Z46" i="7"/>
  <c r="Z50" i="7"/>
  <c r="Z54" i="7"/>
  <c r="Z58" i="7"/>
  <c r="X45" i="7"/>
  <c r="X49" i="7"/>
  <c r="X53" i="7"/>
  <c r="X57" i="7"/>
  <c r="X61" i="7"/>
  <c r="X65" i="7"/>
  <c r="X69" i="7"/>
  <c r="X73" i="7"/>
  <c r="U78" i="7"/>
  <c r="T78" i="7" s="1"/>
  <c r="AD78" i="7"/>
  <c r="Z78" i="7"/>
  <c r="AB78" i="7"/>
  <c r="X78" i="7"/>
  <c r="AB51" i="7"/>
  <c r="AB53" i="7"/>
  <c r="AB57" i="7"/>
  <c r="Z45" i="7"/>
  <c r="AD46" i="7"/>
  <c r="Z47" i="7"/>
  <c r="AD48" i="7"/>
  <c r="Z49" i="7"/>
  <c r="AD50" i="7"/>
  <c r="AD52" i="7"/>
  <c r="AD54" i="7"/>
  <c r="Z55" i="7"/>
  <c r="AD56" i="7"/>
  <c r="AD58" i="7"/>
  <c r="Z59" i="7"/>
  <c r="AD60" i="7"/>
  <c r="Z61" i="7"/>
  <c r="AD62" i="7"/>
  <c r="Z63" i="7"/>
  <c r="AD64" i="7"/>
  <c r="Z65" i="7"/>
  <c r="AD66" i="7"/>
  <c r="Z67" i="7"/>
  <c r="AD68" i="7"/>
  <c r="Z69" i="7"/>
  <c r="AD70" i="7"/>
  <c r="Z71" i="7"/>
  <c r="AD72" i="7"/>
  <c r="Z73" i="7"/>
  <c r="AD74" i="7"/>
  <c r="Z75" i="7"/>
  <c r="AD47" i="7"/>
  <c r="AD49" i="7"/>
  <c r="AD51" i="7"/>
  <c r="AD53" i="7"/>
  <c r="AD55" i="7"/>
  <c r="AD57" i="7"/>
  <c r="AD59" i="7"/>
  <c r="AD61" i="7"/>
  <c r="AD63" i="7"/>
  <c r="AD65" i="7"/>
  <c r="AD67" i="7"/>
  <c r="AD69" i="7"/>
  <c r="AD71" i="7"/>
  <c r="AD73" i="7"/>
  <c r="AD75" i="7"/>
  <c r="G78" i="7"/>
  <c r="M78" i="7"/>
  <c r="M37" i="34"/>
  <c r="M36" i="34"/>
  <c r="M35" i="34"/>
  <c r="M34" i="34"/>
  <c r="M33" i="34"/>
  <c r="M32" i="34"/>
  <c r="M31" i="34"/>
  <c r="M30" i="34"/>
  <c r="F30" i="34"/>
  <c r="E30" i="34"/>
  <c r="M29" i="34"/>
  <c r="M28" i="34"/>
  <c r="M27" i="34"/>
  <c r="M26" i="34"/>
  <c r="M25" i="34"/>
  <c r="M24" i="34"/>
  <c r="M22" i="34"/>
  <c r="M21" i="34"/>
  <c r="M20" i="34"/>
  <c r="M19" i="34"/>
  <c r="M18" i="34"/>
  <c r="M17" i="34"/>
  <c r="L17" i="34"/>
  <c r="M16" i="34"/>
  <c r="L16" i="34"/>
  <c r="M15" i="34"/>
  <c r="L15" i="34"/>
  <c r="M14" i="34"/>
  <c r="L14" i="34"/>
  <c r="M13" i="34"/>
  <c r="M12" i="34"/>
  <c r="M11" i="34"/>
  <c r="M10" i="34"/>
  <c r="L10" i="34"/>
  <c r="M9" i="34"/>
  <c r="L9" i="34"/>
  <c r="M8" i="34"/>
  <c r="L8" i="34"/>
  <c r="M7" i="34"/>
  <c r="M6" i="34"/>
  <c r="L6" i="34"/>
  <c r="AB126" i="6"/>
  <c r="X126" i="6"/>
  <c r="W126" i="6"/>
  <c r="Z126" i="6" s="1"/>
  <c r="V126" i="6"/>
  <c r="U126" i="6"/>
  <c r="Y126" i="6" s="1"/>
  <c r="T126" i="6"/>
  <c r="S126" i="6"/>
  <c r="M126" i="6"/>
  <c r="K126" i="6"/>
  <c r="I126" i="6"/>
  <c r="H126" i="6"/>
  <c r="G126" i="6"/>
  <c r="F126" i="6"/>
  <c r="J126" i="6" s="1"/>
  <c r="E126" i="6"/>
  <c r="D126" i="6"/>
  <c r="Z125" i="6"/>
  <c r="Y125" i="6"/>
  <c r="K125" i="6"/>
  <c r="J125" i="6"/>
  <c r="Z124" i="6"/>
  <c r="Y124" i="6"/>
  <c r="K124" i="6"/>
  <c r="J124" i="6"/>
  <c r="Z123" i="6"/>
  <c r="Y123" i="6"/>
  <c r="K123" i="6"/>
  <c r="J123" i="6"/>
  <c r="Z122" i="6"/>
  <c r="Y122" i="6"/>
  <c r="K122" i="6"/>
  <c r="J122" i="6"/>
  <c r="Z121" i="6"/>
  <c r="Y121" i="6"/>
  <c r="K121" i="6"/>
  <c r="J121" i="6"/>
  <c r="Z120" i="6"/>
  <c r="Y120" i="6"/>
  <c r="K120" i="6"/>
  <c r="J120" i="6"/>
  <c r="Z119" i="6"/>
  <c r="Y119" i="6"/>
  <c r="K119" i="6"/>
  <c r="J119" i="6"/>
  <c r="Z118" i="6"/>
  <c r="Y118" i="6"/>
  <c r="K118" i="6"/>
  <c r="J118" i="6"/>
  <c r="Z117" i="6"/>
  <c r="Y117" i="6"/>
  <c r="K117" i="6"/>
  <c r="J117" i="6"/>
  <c r="Z116" i="6"/>
  <c r="Y116" i="6"/>
  <c r="K116" i="6"/>
  <c r="J116" i="6"/>
  <c r="Z115" i="6"/>
  <c r="Y115" i="6"/>
  <c r="K115" i="6"/>
  <c r="J115" i="6"/>
  <c r="Z114" i="6"/>
  <c r="Y114" i="6"/>
  <c r="K114" i="6"/>
  <c r="J114" i="6"/>
  <c r="Z113" i="6"/>
  <c r="Y113" i="6"/>
  <c r="K113" i="6"/>
  <c r="J113" i="6"/>
  <c r="Z112" i="6"/>
  <c r="Y112" i="6"/>
  <c r="K112" i="6"/>
  <c r="J112" i="6"/>
  <c r="Z111" i="6"/>
  <c r="Y111" i="6"/>
  <c r="K111" i="6"/>
  <c r="J111" i="6"/>
  <c r="Z110" i="6"/>
  <c r="Y110" i="6"/>
  <c r="K110" i="6"/>
  <c r="J110" i="6"/>
  <c r="Z109" i="6"/>
  <c r="Y109" i="6"/>
  <c r="K109" i="6"/>
  <c r="J109" i="6"/>
  <c r="Z108" i="6"/>
  <c r="Y108" i="6"/>
  <c r="K108" i="6"/>
  <c r="J108" i="6"/>
  <c r="Z107" i="6"/>
  <c r="Y107" i="6"/>
  <c r="K107" i="6"/>
  <c r="J107" i="6"/>
  <c r="Z106" i="6"/>
  <c r="Y106" i="6"/>
  <c r="K106" i="6"/>
  <c r="J106" i="6"/>
  <c r="Z105" i="6"/>
  <c r="Y105" i="6"/>
  <c r="K105" i="6"/>
  <c r="J105" i="6"/>
  <c r="Z104" i="6"/>
  <c r="Y104" i="6"/>
  <c r="K104" i="6"/>
  <c r="J104" i="6"/>
  <c r="Z103" i="6"/>
  <c r="Y103" i="6"/>
  <c r="K103" i="6"/>
  <c r="J103" i="6"/>
  <c r="Z102" i="6"/>
  <c r="Y102" i="6"/>
  <c r="K102" i="6"/>
  <c r="J102" i="6"/>
  <c r="Z101" i="6"/>
  <c r="Y101" i="6"/>
  <c r="K101" i="6"/>
  <c r="J101" i="6"/>
  <c r="Z100" i="6"/>
  <c r="Y100" i="6"/>
  <c r="K100" i="6"/>
  <c r="J100" i="6"/>
  <c r="Z99" i="6"/>
  <c r="Y99" i="6"/>
  <c r="K99" i="6"/>
  <c r="J99" i="6"/>
  <c r="Z98" i="6"/>
  <c r="Y98" i="6"/>
  <c r="K98" i="6"/>
  <c r="J98" i="6"/>
  <c r="Z97" i="6"/>
  <c r="Y97" i="6"/>
  <c r="K97" i="6"/>
  <c r="J97" i="6"/>
  <c r="Z96" i="6"/>
  <c r="Y96" i="6"/>
  <c r="K96" i="6"/>
  <c r="J96" i="6"/>
  <c r="Z95" i="6"/>
  <c r="Y95" i="6"/>
  <c r="K95" i="6"/>
  <c r="J95" i="6"/>
  <c r="AB89" i="6"/>
  <c r="X89" i="6"/>
  <c r="Z89" i="6" s="1"/>
  <c r="W89" i="6"/>
  <c r="V89" i="6"/>
  <c r="U89" i="6"/>
  <c r="Y89" i="6" s="1"/>
  <c r="T89" i="6"/>
  <c r="S89" i="6"/>
  <c r="AC88" i="6"/>
  <c r="Z88" i="6"/>
  <c r="Y88" i="6"/>
  <c r="M88" i="6"/>
  <c r="I88" i="6"/>
  <c r="K88" i="6" s="1"/>
  <c r="H88" i="6"/>
  <c r="G88" i="6"/>
  <c r="F88" i="6"/>
  <c r="J88" i="6" s="1"/>
  <c r="E88" i="6"/>
  <c r="D88" i="6"/>
  <c r="AC87" i="6"/>
  <c r="Z87" i="6"/>
  <c r="Y87" i="6"/>
  <c r="K87" i="6"/>
  <c r="J87" i="6"/>
  <c r="AC86" i="6"/>
  <c r="Z86" i="6"/>
  <c r="Y86" i="6"/>
  <c r="K86" i="6"/>
  <c r="J86" i="6"/>
  <c r="AC85" i="6"/>
  <c r="Z85" i="6"/>
  <c r="Y85" i="6"/>
  <c r="K85" i="6"/>
  <c r="J85" i="6"/>
  <c r="C34" i="34" s="1"/>
  <c r="AC84" i="6"/>
  <c r="Z84" i="6"/>
  <c r="Y84" i="6"/>
  <c r="K84" i="6"/>
  <c r="D32" i="34" s="1"/>
  <c r="J84" i="6"/>
  <c r="C32" i="34" s="1"/>
  <c r="AC83" i="6"/>
  <c r="Z83" i="6"/>
  <c r="Y83" i="6"/>
  <c r="K83" i="6"/>
  <c r="J83" i="6"/>
  <c r="AC82" i="6"/>
  <c r="Z82" i="6"/>
  <c r="Y82" i="6"/>
  <c r="K82" i="6"/>
  <c r="J82" i="6"/>
  <c r="AC81" i="6"/>
  <c r="N81" i="6"/>
  <c r="K81" i="6"/>
  <c r="J81" i="6"/>
  <c r="AC80" i="6"/>
  <c r="Z80" i="6"/>
  <c r="Y80" i="6"/>
  <c r="N80" i="6"/>
  <c r="K80" i="6"/>
  <c r="J80" i="6"/>
  <c r="AC79" i="6"/>
  <c r="Z79" i="6"/>
  <c r="Y79" i="6"/>
  <c r="N79" i="6"/>
  <c r="K79" i="6"/>
  <c r="J79" i="6"/>
  <c r="AC78" i="6"/>
  <c r="Z78" i="6"/>
  <c r="Y78" i="6"/>
  <c r="N78" i="6"/>
  <c r="K78" i="6"/>
  <c r="J78" i="6"/>
  <c r="AC77" i="6"/>
  <c r="Z77" i="6"/>
  <c r="Y77" i="6"/>
  <c r="N77" i="6"/>
  <c r="K77" i="6"/>
  <c r="J77" i="6"/>
  <c r="AC76" i="6"/>
  <c r="Z76" i="6"/>
  <c r="Y76" i="6"/>
  <c r="N76" i="6"/>
  <c r="K76" i="6"/>
  <c r="J76" i="6"/>
  <c r="AC75" i="6"/>
  <c r="Z75" i="6"/>
  <c r="Y75" i="6"/>
  <c r="N75" i="6"/>
  <c r="K75" i="6"/>
  <c r="J75" i="6"/>
  <c r="AC74" i="6"/>
  <c r="Z74" i="6"/>
  <c r="Y74" i="6"/>
  <c r="N74" i="6"/>
  <c r="K74" i="6"/>
  <c r="J74" i="6"/>
  <c r="AC73" i="6"/>
  <c r="Z73" i="6"/>
  <c r="Y73" i="6"/>
  <c r="N73" i="6"/>
  <c r="K73" i="6"/>
  <c r="J73" i="6"/>
  <c r="AC72" i="6"/>
  <c r="Z72" i="6"/>
  <c r="Y72" i="6"/>
  <c r="N72" i="6"/>
  <c r="K72" i="6"/>
  <c r="J72" i="6"/>
  <c r="AC71" i="6"/>
  <c r="Z71" i="6"/>
  <c r="Y71" i="6"/>
  <c r="N71" i="6"/>
  <c r="K71" i="6"/>
  <c r="J71" i="6"/>
  <c r="AC70" i="6"/>
  <c r="Z70" i="6"/>
  <c r="Y70" i="6"/>
  <c r="N70" i="6"/>
  <c r="K70" i="6"/>
  <c r="J70" i="6"/>
  <c r="AC69" i="6"/>
  <c r="Z69" i="6"/>
  <c r="Y69" i="6"/>
  <c r="N69" i="6"/>
  <c r="K69" i="6"/>
  <c r="J69" i="6"/>
  <c r="AC68" i="6"/>
  <c r="Z68" i="6"/>
  <c r="Y68" i="6"/>
  <c r="N68" i="6"/>
  <c r="K68" i="6"/>
  <c r="J68" i="6"/>
  <c r="AC67" i="6"/>
  <c r="Z67" i="6"/>
  <c r="Y67" i="6"/>
  <c r="N67" i="6"/>
  <c r="K67" i="6"/>
  <c r="J67" i="6"/>
  <c r="AC66" i="6"/>
  <c r="Z66" i="6"/>
  <c r="Y66" i="6"/>
  <c r="N66" i="6"/>
  <c r="K66" i="6"/>
  <c r="J66" i="6"/>
  <c r="AC65" i="6"/>
  <c r="Z65" i="6"/>
  <c r="Y65" i="6"/>
  <c r="N65" i="6"/>
  <c r="K65" i="6"/>
  <c r="J65" i="6"/>
  <c r="AC64" i="6"/>
  <c r="Z64" i="6"/>
  <c r="Y64" i="6"/>
  <c r="N64" i="6"/>
  <c r="K64" i="6"/>
  <c r="J64" i="6"/>
  <c r="AC63" i="6"/>
  <c r="Z63" i="6"/>
  <c r="Y63" i="6"/>
  <c r="N63" i="6"/>
  <c r="K63" i="6"/>
  <c r="J63" i="6"/>
  <c r="AC62" i="6"/>
  <c r="Z62" i="6"/>
  <c r="Y62" i="6"/>
  <c r="N62" i="6"/>
  <c r="K62" i="6"/>
  <c r="J62" i="6"/>
  <c r="AC61" i="6"/>
  <c r="Z61" i="6"/>
  <c r="Y61" i="6"/>
  <c r="N61" i="6"/>
  <c r="K61" i="6"/>
  <c r="J61" i="6"/>
  <c r="AC60" i="6"/>
  <c r="Z60" i="6"/>
  <c r="Y60" i="6"/>
  <c r="N60" i="6"/>
  <c r="K60" i="6"/>
  <c r="J60" i="6"/>
  <c r="AC59" i="6"/>
  <c r="Z59" i="6"/>
  <c r="Y59" i="6"/>
  <c r="N59" i="6"/>
  <c r="K59" i="6"/>
  <c r="J59" i="6"/>
  <c r="AC58" i="6"/>
  <c r="Z58" i="6"/>
  <c r="Y58" i="6"/>
  <c r="N58" i="6"/>
  <c r="K58" i="6"/>
  <c r="J58" i="6"/>
  <c r="AC89" i="6" l="1"/>
  <c r="K17" i="34"/>
  <c r="J17" i="34" s="1"/>
  <c r="I17" i="34" s="1"/>
  <c r="H17" i="34" s="1"/>
  <c r="G17" i="34" s="1"/>
  <c r="F17" i="34" s="1"/>
  <c r="E17" i="34" s="1"/>
  <c r="D17" i="34" s="1"/>
  <c r="C17" i="34" s="1"/>
  <c r="K12" i="34"/>
  <c r="J12" i="34" s="1"/>
  <c r="I12" i="34" s="1"/>
  <c r="H12" i="34" s="1"/>
  <c r="G12" i="34" s="1"/>
  <c r="F12" i="34" s="1"/>
  <c r="E12" i="34" s="1"/>
  <c r="D12" i="34" s="1"/>
  <c r="C12" i="34" s="1"/>
  <c r="N12" i="34" s="1"/>
  <c r="C15" i="34"/>
  <c r="C33" i="34"/>
  <c r="K13" i="34"/>
  <c r="J13" i="34" s="1"/>
  <c r="I13" i="34" s="1"/>
  <c r="H13" i="34" s="1"/>
  <c r="G13" i="34" s="1"/>
  <c r="F13" i="34" s="1"/>
  <c r="E13" i="34" s="1"/>
  <c r="D13" i="34" s="1"/>
  <c r="C13" i="34" s="1"/>
  <c r="N13" i="34" s="1"/>
  <c r="D15" i="34"/>
  <c r="K24" i="34"/>
  <c r="J24" i="34" s="1"/>
  <c r="I24" i="34" s="1"/>
  <c r="H24" i="34" s="1"/>
  <c r="G24" i="34" s="1"/>
  <c r="F24" i="34" s="1"/>
  <c r="E24" i="34" s="1"/>
  <c r="D24" i="34" s="1"/>
  <c r="C24" i="34" s="1"/>
  <c r="N24" i="34" s="1"/>
  <c r="E37" i="34"/>
  <c r="D37" i="34" s="1"/>
  <c r="Q13" i="34"/>
  <c r="O17" i="34"/>
  <c r="M50" i="6"/>
  <c r="L50" i="6"/>
  <c r="K50" i="6"/>
  <c r="J50" i="6"/>
  <c r="I50" i="6"/>
  <c r="H50" i="6"/>
  <c r="G50" i="6"/>
  <c r="F50" i="6"/>
  <c r="E50" i="6"/>
  <c r="D50" i="6"/>
  <c r="C50" i="6"/>
  <c r="N50" i="6" s="1"/>
  <c r="K37" i="34" s="1"/>
  <c r="J37" i="34" s="1"/>
  <c r="I37" i="34" s="1"/>
  <c r="H37" i="34" s="1"/>
  <c r="G37" i="34" s="1"/>
  <c r="F37" i="34" s="1"/>
  <c r="R37" i="34" s="1"/>
  <c r="N49" i="6"/>
  <c r="K36" i="34" s="1"/>
  <c r="J36" i="34" s="1"/>
  <c r="I36" i="34" s="1"/>
  <c r="H36" i="34" s="1"/>
  <c r="G36" i="34" s="1"/>
  <c r="F36" i="34" s="1"/>
  <c r="E36" i="34" s="1"/>
  <c r="D36" i="34" s="1"/>
  <c r="N48" i="6"/>
  <c r="K35" i="34" s="1"/>
  <c r="J35" i="34" s="1"/>
  <c r="I35" i="34" s="1"/>
  <c r="H35" i="34" s="1"/>
  <c r="G35" i="34" s="1"/>
  <c r="F35" i="34" s="1"/>
  <c r="N47" i="6"/>
  <c r="K34" i="34" s="1"/>
  <c r="J34" i="34" s="1"/>
  <c r="I34" i="34" s="1"/>
  <c r="H34" i="34" s="1"/>
  <c r="G34" i="34" s="1"/>
  <c r="F34" i="34" s="1"/>
  <c r="E34" i="34" s="1"/>
  <c r="D34" i="34" s="1"/>
  <c r="N46" i="6"/>
  <c r="K33" i="34" s="1"/>
  <c r="J33" i="34" s="1"/>
  <c r="I33" i="34" s="1"/>
  <c r="H33" i="34" s="1"/>
  <c r="G33" i="34" s="1"/>
  <c r="F33" i="34" s="1"/>
  <c r="N45" i="6"/>
  <c r="K32" i="34" s="1"/>
  <c r="J32" i="34" s="1"/>
  <c r="I32" i="34" s="1"/>
  <c r="H32" i="34" s="1"/>
  <c r="N44" i="6"/>
  <c r="K31" i="34" s="1"/>
  <c r="J31" i="34" s="1"/>
  <c r="I31" i="34" s="1"/>
  <c r="H31" i="34" s="1"/>
  <c r="G31" i="34" s="1"/>
  <c r="F31" i="34" s="1"/>
  <c r="N43" i="6"/>
  <c r="K28" i="34" s="1"/>
  <c r="J28" i="34" s="1"/>
  <c r="I28" i="34" s="1"/>
  <c r="H28" i="34" s="1"/>
  <c r="G28" i="34" s="1"/>
  <c r="F28" i="34" s="1"/>
  <c r="N42" i="6"/>
  <c r="K30" i="34" s="1"/>
  <c r="J30" i="34" s="1"/>
  <c r="N41" i="6"/>
  <c r="N40" i="6"/>
  <c r="K26" i="34" s="1"/>
  <c r="J26" i="34" s="1"/>
  <c r="I26" i="34" s="1"/>
  <c r="H26" i="34" s="1"/>
  <c r="G26" i="34" s="1"/>
  <c r="F26" i="34" s="1"/>
  <c r="N39" i="6"/>
  <c r="K25" i="34" s="1"/>
  <c r="J25" i="34" s="1"/>
  <c r="I25" i="34" s="1"/>
  <c r="H25" i="34" s="1"/>
  <c r="G25" i="34" s="1"/>
  <c r="F25" i="34" s="1"/>
  <c r="N38" i="6"/>
  <c r="N37" i="6"/>
  <c r="N36" i="6"/>
  <c r="K22" i="34" s="1"/>
  <c r="J22" i="34" s="1"/>
  <c r="I22" i="34" s="1"/>
  <c r="H22" i="34" s="1"/>
  <c r="G22" i="34" s="1"/>
  <c r="F22" i="34" s="1"/>
  <c r="E22" i="34" s="1"/>
  <c r="D22" i="34" s="1"/>
  <c r="N35" i="6"/>
  <c r="K21" i="34" s="1"/>
  <c r="J21" i="34" s="1"/>
  <c r="I21" i="34" s="1"/>
  <c r="H21" i="34" s="1"/>
  <c r="G21" i="34" s="1"/>
  <c r="F21" i="34" s="1"/>
  <c r="N34" i="6"/>
  <c r="K20" i="34" s="1"/>
  <c r="J20" i="34" s="1"/>
  <c r="I20" i="34" s="1"/>
  <c r="H20" i="34" s="1"/>
  <c r="G20" i="34" s="1"/>
  <c r="F20" i="34" s="1"/>
  <c r="N33" i="6"/>
  <c r="K19" i="34" s="1"/>
  <c r="J19" i="34" s="1"/>
  <c r="I19" i="34" s="1"/>
  <c r="H19" i="34" s="1"/>
  <c r="G19" i="34" s="1"/>
  <c r="F19" i="34" s="1"/>
  <c r="N32" i="6"/>
  <c r="K18" i="34" s="1"/>
  <c r="J18" i="34" s="1"/>
  <c r="I18" i="34" s="1"/>
  <c r="H18" i="34" s="1"/>
  <c r="G18" i="34" s="1"/>
  <c r="F18" i="34" s="1"/>
  <c r="N31" i="6"/>
  <c r="N30" i="6"/>
  <c r="K16" i="34" s="1"/>
  <c r="J16" i="34" s="1"/>
  <c r="I16" i="34" s="1"/>
  <c r="H16" i="34" s="1"/>
  <c r="G16" i="34" s="1"/>
  <c r="F16" i="34" s="1"/>
  <c r="E16" i="34" s="1"/>
  <c r="D16" i="34" s="1"/>
  <c r="N29" i="6"/>
  <c r="K15" i="34" s="1"/>
  <c r="J15" i="34" s="1"/>
  <c r="I15" i="34" s="1"/>
  <c r="H15" i="34" s="1"/>
  <c r="G15" i="34" s="1"/>
  <c r="F15" i="34" s="1"/>
  <c r="N28" i="6"/>
  <c r="K14" i="34" s="1"/>
  <c r="J14" i="34" s="1"/>
  <c r="I14" i="34" s="1"/>
  <c r="H14" i="34" s="1"/>
  <c r="G14" i="34" s="1"/>
  <c r="F14" i="34" s="1"/>
  <c r="N27" i="6"/>
  <c r="N26" i="6"/>
  <c r="N25" i="6"/>
  <c r="K11" i="34" s="1"/>
  <c r="J11" i="34" s="1"/>
  <c r="I11" i="34" s="1"/>
  <c r="H11" i="34" s="1"/>
  <c r="G11" i="34" s="1"/>
  <c r="F11" i="34" s="1"/>
  <c r="N24" i="6"/>
  <c r="K10" i="34" s="1"/>
  <c r="J10" i="34" s="1"/>
  <c r="I10" i="34" s="1"/>
  <c r="H10" i="34" s="1"/>
  <c r="G10" i="34" s="1"/>
  <c r="F10" i="34" s="1"/>
  <c r="E10" i="34" s="1"/>
  <c r="D10" i="34" s="1"/>
  <c r="N23" i="6"/>
  <c r="K9" i="34" s="1"/>
  <c r="J9" i="34" s="1"/>
  <c r="I9" i="34" s="1"/>
  <c r="H9" i="34" s="1"/>
  <c r="G9" i="34" s="1"/>
  <c r="F9" i="34" s="1"/>
  <c r="E9" i="34" s="1"/>
  <c r="D9" i="34" s="1"/>
  <c r="N22" i="6"/>
  <c r="K8" i="34" s="1"/>
  <c r="J8" i="34" s="1"/>
  <c r="I8" i="34" s="1"/>
  <c r="H8" i="34" s="1"/>
  <c r="G8" i="34" s="1"/>
  <c r="F8" i="34" s="1"/>
  <c r="N21" i="6"/>
  <c r="K7" i="34" s="1"/>
  <c r="J7" i="34" s="1"/>
  <c r="I7" i="34" s="1"/>
  <c r="H7" i="34" s="1"/>
  <c r="G7" i="34" s="1"/>
  <c r="F7" i="34" s="1"/>
  <c r="N20" i="6"/>
  <c r="K6" i="34" s="1"/>
  <c r="J6" i="34" s="1"/>
  <c r="I6" i="34" s="1"/>
  <c r="H6" i="34" s="1"/>
  <c r="G6" i="34" s="1"/>
  <c r="F6" i="34" s="1"/>
  <c r="E6" i="34" l="1"/>
  <c r="D6" i="34" s="1"/>
  <c r="R6" i="34"/>
  <c r="C22" i="34"/>
  <c r="N22" i="34" s="1"/>
  <c r="Q22" i="34"/>
  <c r="O22" i="34"/>
  <c r="E35" i="34"/>
  <c r="D35" i="34" s="1"/>
  <c r="R35" i="34"/>
  <c r="E7" i="34"/>
  <c r="D7" i="34" s="1"/>
  <c r="R7" i="34"/>
  <c r="E11" i="34"/>
  <c r="D11" i="34" s="1"/>
  <c r="R11" i="34"/>
  <c r="E15" i="34"/>
  <c r="R15" i="34"/>
  <c r="O15" i="34"/>
  <c r="E19" i="34"/>
  <c r="D19" i="34" s="1"/>
  <c r="R19" i="34"/>
  <c r="G32" i="34"/>
  <c r="F32" i="34" s="1"/>
  <c r="Q32" i="34"/>
  <c r="C36" i="34"/>
  <c r="N36" i="34" s="1"/>
  <c r="O36" i="34"/>
  <c r="Q36" i="34"/>
  <c r="C10" i="34"/>
  <c r="Q10" i="34"/>
  <c r="O10" i="34"/>
  <c r="E18" i="34"/>
  <c r="D18" i="34" s="1"/>
  <c r="R18" i="34"/>
  <c r="E31" i="34"/>
  <c r="D31" i="34" s="1"/>
  <c r="R31" i="34"/>
  <c r="E8" i="34"/>
  <c r="D8" i="34" s="1"/>
  <c r="R8" i="34"/>
  <c r="E20" i="34"/>
  <c r="D20" i="34" s="1"/>
  <c r="R20" i="34"/>
  <c r="I30" i="34"/>
  <c r="H30" i="34" s="1"/>
  <c r="R30" i="34"/>
  <c r="E33" i="34"/>
  <c r="D33" i="34" s="1"/>
  <c r="R33" i="34"/>
  <c r="E14" i="34"/>
  <c r="D14" i="34" s="1"/>
  <c r="R14" i="34"/>
  <c r="E26" i="34"/>
  <c r="D26" i="34" s="1"/>
  <c r="R26" i="34"/>
  <c r="C16" i="34"/>
  <c r="N16" i="34" s="1"/>
  <c r="O16" i="34"/>
  <c r="Q16" i="34"/>
  <c r="C9" i="34"/>
  <c r="N9" i="34" s="1"/>
  <c r="O9" i="34"/>
  <c r="Q9" i="34"/>
  <c r="E21" i="34"/>
  <c r="D21" i="34" s="1"/>
  <c r="R21" i="34"/>
  <c r="E25" i="34"/>
  <c r="D25" i="34" s="1"/>
  <c r="R25" i="34"/>
  <c r="E28" i="34"/>
  <c r="D28" i="34" s="1"/>
  <c r="R28" i="34"/>
  <c r="O34" i="34"/>
  <c r="N34" i="34" s="1"/>
  <c r="Q34" i="34"/>
  <c r="R16" i="34"/>
  <c r="K27" i="34"/>
  <c r="J27" i="34" s="1"/>
  <c r="I27" i="34" s="1"/>
  <c r="H27" i="34" s="1"/>
  <c r="G27" i="34" s="1"/>
  <c r="F27" i="34" s="1"/>
  <c r="K29" i="34"/>
  <c r="J29" i="34" s="1"/>
  <c r="I29" i="34" s="1"/>
  <c r="H29" i="34" s="1"/>
  <c r="G29" i="34" s="1"/>
  <c r="F29" i="34" s="1"/>
  <c r="O24" i="34"/>
  <c r="O13" i="34"/>
  <c r="Q24" i="34"/>
  <c r="Q12" i="34"/>
  <c r="R24" i="34"/>
  <c r="R13" i="34"/>
  <c r="N17" i="34"/>
  <c r="O12" i="34"/>
  <c r="R12" i="34"/>
  <c r="R32" i="34"/>
  <c r="R17" i="34"/>
  <c r="Q17" i="34"/>
  <c r="Q15" i="34"/>
  <c r="C37" i="34"/>
  <c r="O37" i="34"/>
  <c r="Q37" i="34"/>
  <c r="S38" i="28"/>
  <c r="C7" i="34" l="1"/>
  <c r="N7" i="34" s="1"/>
  <c r="Q7" i="34"/>
  <c r="O7" i="34"/>
  <c r="C28" i="34"/>
  <c r="N28" i="34" s="1"/>
  <c r="Q28" i="34"/>
  <c r="O28" i="34"/>
  <c r="C21" i="34"/>
  <c r="N21" i="34" s="1"/>
  <c r="Q21" i="34"/>
  <c r="O21" i="34"/>
  <c r="C26" i="34"/>
  <c r="N26" i="34" s="1"/>
  <c r="Q26" i="34"/>
  <c r="O26" i="34"/>
  <c r="O33" i="34"/>
  <c r="N33" i="34" s="1"/>
  <c r="Q33" i="34"/>
  <c r="C20" i="34"/>
  <c r="N20" i="34" s="1"/>
  <c r="Q20" i="34"/>
  <c r="O20" i="34"/>
  <c r="C31" i="34"/>
  <c r="N31" i="34" s="1"/>
  <c r="Q31" i="34"/>
  <c r="O31" i="34"/>
  <c r="C19" i="34"/>
  <c r="N19" i="34" s="1"/>
  <c r="Q19" i="34"/>
  <c r="O19" i="34"/>
  <c r="E27" i="34"/>
  <c r="D27" i="34" s="1"/>
  <c r="R27" i="34"/>
  <c r="Q30" i="34"/>
  <c r="R9" i="34"/>
  <c r="N10" i="34"/>
  <c r="N15" i="34"/>
  <c r="C11" i="34"/>
  <c r="O11" i="34"/>
  <c r="Q11" i="34"/>
  <c r="C35" i="34"/>
  <c r="O35" i="34"/>
  <c r="Q35" i="34"/>
  <c r="E29" i="34"/>
  <c r="D29" i="34" s="1"/>
  <c r="R29" i="34"/>
  <c r="C25" i="34"/>
  <c r="N25" i="34" s="1"/>
  <c r="O25" i="34"/>
  <c r="Q25" i="34"/>
  <c r="C14" i="34"/>
  <c r="N14" i="34" s="1"/>
  <c r="O14" i="34"/>
  <c r="Q14" i="34"/>
  <c r="G30" i="34"/>
  <c r="O30" i="34"/>
  <c r="C8" i="34"/>
  <c r="N8" i="34" s="1"/>
  <c r="O8" i="34"/>
  <c r="Q8" i="34"/>
  <c r="C18" i="34"/>
  <c r="N18" i="34" s="1"/>
  <c r="O18" i="34"/>
  <c r="Q18" i="34"/>
  <c r="E32" i="34"/>
  <c r="O32" i="34"/>
  <c r="C6" i="34"/>
  <c r="N6" i="34" s="1"/>
  <c r="Q6" i="34"/>
  <c r="O6" i="34"/>
  <c r="R36" i="34"/>
  <c r="N37" i="34"/>
  <c r="N38" i="28"/>
  <c r="M38" i="28"/>
  <c r="L38" i="28"/>
  <c r="K38" i="28"/>
  <c r="C29" i="34" l="1"/>
  <c r="N29" i="34" s="1"/>
  <c r="O29" i="34"/>
  <c r="Q29" i="34"/>
  <c r="C27" i="34"/>
  <c r="N27" i="34" s="1"/>
  <c r="O27" i="34"/>
  <c r="Q27" i="34"/>
  <c r="R10" i="34"/>
  <c r="N11" i="34"/>
  <c r="N32" i="34"/>
  <c r="N30" i="34"/>
  <c r="R34" i="34"/>
  <c r="N35" i="34"/>
  <c r="S37" i="28"/>
  <c r="R37" i="28"/>
  <c r="Q37" i="28"/>
  <c r="P37" i="28"/>
  <c r="O37" i="28"/>
  <c r="N37" i="28"/>
  <c r="M37" i="28"/>
  <c r="L37" i="28"/>
  <c r="K37" i="28"/>
  <c r="B37" i="28"/>
  <c r="S36" i="28"/>
  <c r="R36" i="28"/>
  <c r="Q36" i="28"/>
  <c r="P36" i="28"/>
  <c r="O36" i="28"/>
  <c r="N36" i="28"/>
  <c r="M36" i="28"/>
  <c r="L36" i="28"/>
  <c r="K36" i="28"/>
  <c r="F36" i="28"/>
  <c r="B36" i="28"/>
  <c r="S35" i="28"/>
  <c r="R35" i="28"/>
  <c r="Q35" i="28"/>
  <c r="P35" i="28"/>
  <c r="O35" i="28"/>
  <c r="N35" i="28"/>
  <c r="M35" i="28"/>
  <c r="L35" i="28"/>
  <c r="K35" i="28"/>
  <c r="B35" i="28"/>
  <c r="S34" i="28"/>
  <c r="R34" i="28"/>
  <c r="Q34" i="28"/>
  <c r="P34" i="28"/>
  <c r="O34" i="28"/>
  <c r="N34" i="28"/>
  <c r="M34" i="28"/>
  <c r="L34" i="28"/>
  <c r="K34" i="28"/>
  <c r="B34" i="28"/>
  <c r="S33" i="28"/>
  <c r="R33" i="28"/>
  <c r="Q33" i="28"/>
  <c r="P33" i="28"/>
  <c r="O33" i="28"/>
  <c r="N33" i="28"/>
  <c r="M33" i="28"/>
  <c r="L33" i="28"/>
  <c r="K33" i="28"/>
  <c r="B33" i="28"/>
  <c r="S32" i="28"/>
  <c r="R32" i="28"/>
  <c r="Q32" i="28"/>
  <c r="P32" i="28"/>
  <c r="O32" i="28"/>
  <c r="N32" i="28"/>
  <c r="M32" i="28"/>
  <c r="L32" i="28"/>
  <c r="K32" i="28"/>
  <c r="B32" i="28"/>
  <c r="S31" i="28"/>
  <c r="R31" i="28"/>
  <c r="Q31" i="28"/>
  <c r="P31" i="28"/>
  <c r="O31" i="28"/>
  <c r="N31" i="28"/>
  <c r="M31" i="28"/>
  <c r="L31" i="28"/>
  <c r="K31" i="28"/>
  <c r="B31" i="28"/>
  <c r="S30" i="28"/>
  <c r="R30" i="28"/>
  <c r="Q30" i="28"/>
  <c r="P30" i="28"/>
  <c r="O30" i="28"/>
  <c r="N30" i="28"/>
  <c r="M30" i="28"/>
  <c r="L30" i="28"/>
  <c r="K30" i="28"/>
  <c r="F30" i="28"/>
  <c r="B30" i="28"/>
  <c r="S29" i="28"/>
  <c r="R29" i="28"/>
  <c r="Q29" i="28"/>
  <c r="P29" i="28"/>
  <c r="O29" i="28"/>
  <c r="N29" i="28"/>
  <c r="M29" i="28"/>
  <c r="L29" i="28"/>
  <c r="K29" i="28"/>
  <c r="B29" i="28"/>
  <c r="S28" i="28"/>
  <c r="R28" i="28"/>
  <c r="Q28" i="28"/>
  <c r="P28" i="28"/>
  <c r="O28" i="28"/>
  <c r="N28" i="28"/>
  <c r="M28" i="28"/>
  <c r="L28" i="28"/>
  <c r="K28" i="28"/>
  <c r="F28" i="28"/>
  <c r="B28" i="28"/>
  <c r="S27" i="28"/>
  <c r="R27" i="28"/>
  <c r="Q27" i="28"/>
  <c r="P27" i="28"/>
  <c r="O27" i="28"/>
  <c r="N27" i="28"/>
  <c r="M27" i="28"/>
  <c r="L27" i="28"/>
  <c r="K27" i="28"/>
  <c r="B27" i="28"/>
  <c r="S26" i="28"/>
  <c r="R26" i="28"/>
  <c r="Q26" i="28"/>
  <c r="P26" i="28"/>
  <c r="O26" i="28"/>
  <c r="N26" i="28"/>
  <c r="M26" i="28"/>
  <c r="L26" i="28"/>
  <c r="K26" i="28"/>
  <c r="B26" i="28"/>
  <c r="S25" i="28"/>
  <c r="R25" i="28"/>
  <c r="Q25" i="28"/>
  <c r="P25" i="28"/>
  <c r="O25" i="28"/>
  <c r="N25" i="28"/>
  <c r="M25" i="28"/>
  <c r="L25" i="28"/>
  <c r="K25" i="28" l="1"/>
  <c r="B25" i="28"/>
  <c r="S24" i="28"/>
  <c r="R24" i="28"/>
  <c r="Q24" i="28"/>
  <c r="P24" i="28"/>
  <c r="O24" i="28"/>
  <c r="N24" i="28"/>
  <c r="M24" i="28"/>
  <c r="L24" i="28"/>
  <c r="K24" i="28"/>
  <c r="F24" i="28"/>
  <c r="B24" i="28"/>
  <c r="S23" i="28"/>
  <c r="R23" i="28"/>
  <c r="Q23" i="28"/>
  <c r="P23" i="28"/>
  <c r="O23" i="28"/>
  <c r="N23" i="28"/>
  <c r="M23" i="28"/>
  <c r="L23" i="28"/>
  <c r="K23" i="28"/>
  <c r="B23" i="28"/>
  <c r="S22" i="28"/>
  <c r="R22" i="28"/>
  <c r="Q22" i="28"/>
  <c r="P22" i="28"/>
  <c r="O22" i="28"/>
  <c r="N22" i="28"/>
  <c r="M22" i="28"/>
  <c r="L22" i="28"/>
  <c r="K22" i="28"/>
  <c r="B22" i="28"/>
  <c r="S21" i="28"/>
  <c r="R21" i="28"/>
  <c r="Q21" i="28"/>
  <c r="P21" i="28" l="1"/>
  <c r="O21" i="28"/>
  <c r="N21" i="28"/>
  <c r="M21" i="28"/>
  <c r="L21" i="28"/>
  <c r="K21" i="28"/>
  <c r="B21" i="28"/>
  <c r="S20" i="28"/>
  <c r="R20" i="28"/>
  <c r="Q20" i="28"/>
  <c r="P20" i="28"/>
  <c r="O20" i="28"/>
  <c r="N20" i="28"/>
  <c r="M20" i="28"/>
  <c r="L20" i="28"/>
  <c r="K20" i="28"/>
  <c r="J20" i="28"/>
  <c r="F20" i="28"/>
  <c r="B20" i="28"/>
  <c r="S19" i="28"/>
  <c r="R19" i="28"/>
  <c r="Q19" i="28"/>
  <c r="P19" i="28"/>
  <c r="O19" i="28"/>
  <c r="N19" i="28"/>
  <c r="M19" i="28"/>
  <c r="L19" i="28"/>
  <c r="K19" i="28"/>
  <c r="J19" i="28"/>
  <c r="F19" i="28"/>
  <c r="B19" i="28"/>
  <c r="S18" i="28"/>
  <c r="R18" i="28"/>
  <c r="Q18" i="28"/>
  <c r="P18" i="28"/>
  <c r="O18" i="28"/>
  <c r="N18" i="28"/>
  <c r="M18" i="28"/>
  <c r="L18" i="28"/>
  <c r="K18" i="28"/>
  <c r="J18" i="28"/>
  <c r="F18" i="28"/>
  <c r="B18" i="28"/>
  <c r="S17" i="28"/>
  <c r="R17" i="28"/>
  <c r="Q17" i="28"/>
  <c r="P17" i="28"/>
  <c r="O17" i="28"/>
  <c r="N17" i="28"/>
  <c r="M17" i="28"/>
  <c r="L17" i="28"/>
  <c r="K17" i="28"/>
  <c r="J17" i="28"/>
  <c r="B17" i="28"/>
  <c r="S16" i="28"/>
  <c r="R16" i="28"/>
  <c r="Q16" i="28"/>
  <c r="P16" i="28"/>
  <c r="O16" i="28"/>
  <c r="N16" i="28"/>
  <c r="M16" i="28"/>
  <c r="L16" i="28"/>
  <c r="K16" i="28"/>
  <c r="J16" i="28"/>
  <c r="F16" i="28"/>
  <c r="B16" i="28"/>
  <c r="S15" i="28"/>
  <c r="R15" i="28"/>
  <c r="Q15" i="28"/>
  <c r="P15" i="28"/>
  <c r="O15" i="28"/>
  <c r="N15" i="28"/>
  <c r="M15" i="28"/>
  <c r="L15" i="28"/>
  <c r="K15" i="28"/>
  <c r="J15" i="28"/>
  <c r="F15" i="28"/>
  <c r="B15" i="28"/>
  <c r="S14" i="28"/>
  <c r="R14" i="28"/>
  <c r="Q14" i="28"/>
  <c r="P14" i="28"/>
  <c r="O14" i="28"/>
  <c r="N14" i="28"/>
  <c r="M14" i="28"/>
  <c r="L14" i="28"/>
  <c r="K14" i="28"/>
  <c r="J14" i="28"/>
  <c r="F14" i="28"/>
  <c r="B14" i="28"/>
  <c r="S13" i="28"/>
  <c r="R13" i="28"/>
  <c r="Q13" i="28"/>
  <c r="P13" i="28"/>
  <c r="O13" i="28"/>
  <c r="N13" i="28"/>
  <c r="M13" i="28"/>
  <c r="L13" i="28"/>
  <c r="K13" i="28"/>
  <c r="J13" i="28"/>
  <c r="F13" i="28"/>
  <c r="B13" i="28"/>
  <c r="S12" i="28"/>
  <c r="R12" i="28"/>
  <c r="Q12" i="28"/>
  <c r="P12" i="28"/>
  <c r="O12" i="28"/>
  <c r="N12" i="28"/>
  <c r="M12" i="28"/>
  <c r="L12" i="28"/>
  <c r="K12" i="28"/>
  <c r="J12" i="28"/>
  <c r="F12" i="28"/>
  <c r="B12" i="28"/>
  <c r="S11" i="28"/>
  <c r="R11" i="28"/>
  <c r="Q11" i="28"/>
  <c r="P11" i="28"/>
  <c r="O11" i="28"/>
  <c r="N11" i="28"/>
  <c r="M11" i="28"/>
  <c r="L11" i="28"/>
  <c r="K11" i="28"/>
  <c r="J11" i="28"/>
  <c r="F11" i="28"/>
  <c r="B11" i="28"/>
  <c r="S10" i="28"/>
  <c r="R10" i="28"/>
  <c r="Q10" i="28"/>
  <c r="P10" i="28"/>
  <c r="O10" i="28"/>
  <c r="N10" i="28"/>
  <c r="M10" i="28"/>
  <c r="L10" i="28"/>
  <c r="K10" i="28"/>
  <c r="J10" i="28"/>
  <c r="F10" i="28"/>
  <c r="B10" i="28"/>
  <c r="S9" i="28"/>
  <c r="R9" i="28"/>
  <c r="Q9" i="28"/>
  <c r="P9" i="28"/>
  <c r="O9" i="28"/>
  <c r="N9" i="28"/>
  <c r="M9" i="28"/>
  <c r="L9" i="28"/>
  <c r="K9" i="28"/>
  <c r="J9" i="28"/>
  <c r="F9" i="28"/>
  <c r="B9" i="28"/>
  <c r="S8" i="28"/>
  <c r="R8" i="28"/>
  <c r="Q8" i="28"/>
  <c r="P8" i="28"/>
  <c r="O8" i="28"/>
  <c r="N8" i="28"/>
  <c r="M8" i="28"/>
  <c r="L8" i="28"/>
  <c r="K8" i="28"/>
  <c r="J8" i="28"/>
  <c r="F8" i="28"/>
  <c r="C8" i="28"/>
  <c r="B8" i="28"/>
  <c r="S7" i="28"/>
  <c r="R7" i="28"/>
  <c r="R38" i="28" s="1"/>
  <c r="Q38" i="28" s="1"/>
  <c r="Q7" i="28"/>
  <c r="P7" i="28"/>
  <c r="O7" i="28"/>
  <c r="N7" i="28"/>
  <c r="M7" i="28"/>
  <c r="L7" i="28"/>
  <c r="K7" i="28"/>
  <c r="J7" i="28"/>
  <c r="F7" i="28"/>
  <c r="B7" i="28"/>
  <c r="P38" i="28" l="1"/>
  <c r="O38" i="28" s="1"/>
  <c r="M72" i="1"/>
  <c r="L72" i="1"/>
  <c r="R72" i="1" s="1"/>
  <c r="J38" i="28" s="1"/>
  <c r="K72" i="1"/>
  <c r="J72" i="1"/>
  <c r="I72" i="1"/>
  <c r="H72" i="1"/>
  <c r="G72" i="1"/>
  <c r="F72" i="1"/>
  <c r="E72" i="1"/>
  <c r="D72" i="1"/>
  <c r="C72" i="1"/>
  <c r="R71" i="1"/>
  <c r="J37" i="28" s="1"/>
  <c r="Q71" i="1"/>
  <c r="I37" i="28" s="1"/>
  <c r="P71" i="1"/>
  <c r="H37" i="28" s="1"/>
  <c r="N71" i="1"/>
  <c r="G37" i="28" s="1"/>
  <c r="R70" i="1"/>
  <c r="J36" i="28" s="1"/>
  <c r="Q70" i="1"/>
  <c r="I36" i="28" s="1"/>
  <c r="P70" i="1"/>
  <c r="H36" i="28" s="1"/>
  <c r="N70" i="1"/>
  <c r="G36" i="28" s="1"/>
  <c r="R69" i="1"/>
  <c r="J35" i="28" s="1"/>
  <c r="Q69" i="1"/>
  <c r="I35" i="28" s="1"/>
  <c r="P69" i="1"/>
  <c r="H35" i="28" s="1"/>
  <c r="N69" i="1"/>
  <c r="G35" i="28" s="1"/>
  <c r="R68" i="1"/>
  <c r="J34" i="28" s="1"/>
  <c r="Q68" i="1"/>
  <c r="I34" i="28" s="1"/>
  <c r="P68" i="1"/>
  <c r="H34" i="28" s="1"/>
  <c r="N68" i="1"/>
  <c r="G34" i="28" s="1"/>
  <c r="R67" i="1"/>
  <c r="J33" i="28" s="1"/>
  <c r="Q67" i="1"/>
  <c r="I33" i="28" s="1"/>
  <c r="P67" i="1"/>
  <c r="H33" i="28" s="1"/>
  <c r="N67" i="1"/>
  <c r="G33" i="28" s="1"/>
  <c r="R66" i="1"/>
  <c r="J32" i="28" s="1"/>
  <c r="Q66" i="1"/>
  <c r="I32" i="28" s="1"/>
  <c r="P66" i="1"/>
  <c r="H32" i="28" s="1"/>
  <c r="N66" i="1"/>
  <c r="G32" i="28" s="1"/>
  <c r="R65" i="1"/>
  <c r="J31" i="28" s="1"/>
  <c r="Q65" i="1"/>
  <c r="I31" i="28" s="1"/>
  <c r="P65" i="1"/>
  <c r="H31" i="28" s="1"/>
  <c r="N65" i="1"/>
  <c r="G31" i="28" s="1"/>
  <c r="R64" i="1"/>
  <c r="J30" i="28" s="1"/>
  <c r="Q64" i="1"/>
  <c r="I30" i="28" s="1"/>
  <c r="P64" i="1"/>
  <c r="H30" i="28" s="1"/>
  <c r="N64" i="1"/>
  <c r="G30" i="28" s="1"/>
  <c r="R63" i="1"/>
  <c r="J29" i="28" s="1"/>
  <c r="Q63" i="1"/>
  <c r="I29" i="28" s="1"/>
  <c r="P63" i="1"/>
  <c r="H29" i="28" s="1"/>
  <c r="N63" i="1"/>
  <c r="G29" i="28" s="1"/>
  <c r="R62" i="1"/>
  <c r="J28" i="28" s="1"/>
  <c r="Q62" i="1"/>
  <c r="I28" i="28" s="1"/>
  <c r="P62" i="1"/>
  <c r="H28" i="28" s="1"/>
  <c r="N62" i="1"/>
  <c r="G28" i="28" s="1"/>
  <c r="R61" i="1"/>
  <c r="J27" i="28" s="1"/>
  <c r="Q61" i="1"/>
  <c r="I27" i="28" s="1"/>
  <c r="P61" i="1"/>
  <c r="H27" i="28" s="1"/>
  <c r="N61" i="1"/>
  <c r="G27" i="28" s="1"/>
  <c r="R60" i="1"/>
  <c r="J26" i="28" s="1"/>
  <c r="Q60" i="1"/>
  <c r="I26" i="28" s="1"/>
  <c r="P60" i="1"/>
  <c r="H26" i="28" s="1"/>
  <c r="N60" i="1"/>
  <c r="G26" i="28" s="1"/>
  <c r="R59" i="1"/>
  <c r="J25" i="28" s="1"/>
  <c r="Q59" i="1"/>
  <c r="I25" i="28" s="1"/>
  <c r="P59" i="1"/>
  <c r="H25" i="28" s="1"/>
  <c r="N59" i="1"/>
  <c r="G25" i="28" s="1"/>
  <c r="R58" i="1"/>
  <c r="J24" i="28" s="1"/>
  <c r="Q58" i="1"/>
  <c r="I24" i="28" s="1"/>
  <c r="P58" i="1"/>
  <c r="H24" i="28" s="1"/>
  <c r="N58" i="1"/>
  <c r="G24" i="28" s="1"/>
  <c r="R57" i="1"/>
  <c r="J23" i="28" s="1"/>
  <c r="Q57" i="1"/>
  <c r="I23" i="28" s="1"/>
  <c r="P57" i="1"/>
  <c r="H23" i="28" s="1"/>
  <c r="N57" i="1"/>
  <c r="G23" i="28" s="1"/>
  <c r="R56" i="1"/>
  <c r="J22" i="28" s="1"/>
  <c r="Q56" i="1"/>
  <c r="I22" i="28" s="1"/>
  <c r="P56" i="1"/>
  <c r="H22" i="28" s="1"/>
  <c r="N56" i="1"/>
  <c r="G22" i="28" s="1"/>
  <c r="R55" i="1"/>
  <c r="J21" i="28" s="1"/>
  <c r="Q55" i="1"/>
  <c r="I21" i="28" s="1"/>
  <c r="P55" i="1"/>
  <c r="H21" i="28" s="1"/>
  <c r="N55" i="1"/>
  <c r="G21" i="28" s="1"/>
  <c r="Q54" i="1"/>
  <c r="I20" i="28" s="1"/>
  <c r="P54" i="1"/>
  <c r="H20" i="28" s="1"/>
  <c r="N54" i="1"/>
  <c r="G20" i="28" s="1"/>
  <c r="Q53" i="1"/>
  <c r="I19" i="28" s="1"/>
  <c r="P53" i="1"/>
  <c r="H19" i="28" s="1"/>
  <c r="N53" i="1"/>
  <c r="G19" i="28" s="1"/>
  <c r="Q52" i="1"/>
  <c r="I18" i="28" s="1"/>
  <c r="P52" i="1"/>
  <c r="H18" i="28" s="1"/>
  <c r="N52" i="1"/>
  <c r="G18" i="28" s="1"/>
  <c r="Q51" i="1"/>
  <c r="I17" i="28" s="1"/>
  <c r="P51" i="1"/>
  <c r="H17" i="28" s="1"/>
  <c r="N51" i="1"/>
  <c r="G17" i="28" s="1"/>
  <c r="Q50" i="1"/>
  <c r="I16" i="28" s="1"/>
  <c r="P50" i="1"/>
  <c r="H16" i="28" s="1"/>
  <c r="N50" i="1"/>
  <c r="G16" i="28" s="1"/>
  <c r="Q49" i="1"/>
  <c r="I15" i="28" s="1"/>
  <c r="P49" i="1"/>
  <c r="H15" i="28" s="1"/>
  <c r="N49" i="1"/>
  <c r="G15" i="28" s="1"/>
  <c r="Q48" i="1"/>
  <c r="I14" i="28" s="1"/>
  <c r="P48" i="1"/>
  <c r="H14" i="28" s="1"/>
  <c r="N48" i="1"/>
  <c r="G14" i="28" s="1"/>
  <c r="Q47" i="1"/>
  <c r="I13" i="28" s="1"/>
  <c r="P47" i="1"/>
  <c r="H13" i="28" s="1"/>
  <c r="N47" i="1"/>
  <c r="G13" i="28" s="1"/>
  <c r="Q46" i="1"/>
  <c r="I12" i="28" s="1"/>
  <c r="P46" i="1"/>
  <c r="H12" i="28" s="1"/>
  <c r="N46" i="1"/>
  <c r="G12" i="28" s="1"/>
  <c r="Q45" i="1"/>
  <c r="I11" i="28" s="1"/>
  <c r="P45" i="1"/>
  <c r="H11" i="28" s="1"/>
  <c r="N45" i="1"/>
  <c r="G11" i="28" s="1"/>
  <c r="Q44" i="1"/>
  <c r="I10" i="28" s="1"/>
  <c r="P44" i="1"/>
  <c r="H10" i="28" s="1"/>
  <c r="N44" i="1"/>
  <c r="G10" i="28" s="1"/>
  <c r="Q43" i="1"/>
  <c r="I9" i="28" s="1"/>
  <c r="P43" i="1"/>
  <c r="H9" i="28" s="1"/>
  <c r="N43" i="1"/>
  <c r="G9" i="28" s="1"/>
  <c r="Q42" i="1"/>
  <c r="I8" i="28" s="1"/>
  <c r="P42" i="1"/>
  <c r="H8" i="28" s="1"/>
  <c r="N42" i="1"/>
  <c r="G8" i="28" s="1"/>
  <c r="Q41" i="1"/>
  <c r="I7" i="28" s="1"/>
  <c r="P41" i="1"/>
  <c r="H7" i="28" s="1"/>
  <c r="N41" i="1"/>
  <c r="G7" i="28" s="1"/>
  <c r="Q72" i="1" l="1"/>
  <c r="I38" i="28" s="1"/>
  <c r="F26" i="28"/>
  <c r="E26" i="28" s="1"/>
  <c r="F21" i="28"/>
  <c r="E21" i="28" s="1"/>
  <c r="D21" i="28" s="1"/>
  <c r="P72" i="1"/>
  <c r="H38" i="28" s="1"/>
  <c r="N72" i="1"/>
  <c r="G38" i="28" s="1"/>
  <c r="M38" i="1"/>
  <c r="L38" i="1"/>
  <c r="K38" i="1"/>
  <c r="J38" i="1"/>
  <c r="I38" i="1"/>
  <c r="H38" i="1"/>
  <c r="G38" i="1"/>
  <c r="F38" i="1"/>
  <c r="E38" i="1"/>
  <c r="D38" i="1"/>
  <c r="C38" i="1"/>
  <c r="Q37" i="1"/>
  <c r="F37" i="28" s="1"/>
  <c r="E37" i="28" s="1"/>
  <c r="D37" i="28" s="1"/>
  <c r="C37" i="28" s="1"/>
  <c r="P37" i="1"/>
  <c r="O37" i="1"/>
  <c r="N37" i="1"/>
  <c r="P36" i="1"/>
  <c r="E36" i="28" s="1"/>
  <c r="O36" i="1"/>
  <c r="N36" i="1"/>
  <c r="Q35" i="1"/>
  <c r="F35" i="28" s="1"/>
  <c r="E35" i="28" s="1"/>
  <c r="D35" i="28" s="1"/>
  <c r="C35" i="28" s="1"/>
  <c r="P35" i="1"/>
  <c r="O35" i="1"/>
  <c r="N35" i="1"/>
  <c r="Q34" i="1"/>
  <c r="F34" i="28" s="1"/>
  <c r="E34" i="28" s="1"/>
  <c r="D34" i="28" s="1"/>
  <c r="C34" i="28" s="1"/>
  <c r="P34" i="1"/>
  <c r="O34" i="1"/>
  <c r="N34" i="1"/>
  <c r="Q33" i="1"/>
  <c r="F33" i="28" s="1"/>
  <c r="E33" i="28" s="1"/>
  <c r="D33" i="28" s="1"/>
  <c r="C33" i="28" s="1"/>
  <c r="P33" i="1"/>
  <c r="O33" i="1"/>
  <c r="N33" i="1"/>
  <c r="Q32" i="1"/>
  <c r="F32" i="28" s="1"/>
  <c r="E32" i="28" s="1"/>
  <c r="D32" i="28" s="1"/>
  <c r="C32" i="28" s="1"/>
  <c r="P32" i="1"/>
  <c r="O32" i="1"/>
  <c r="N32" i="1"/>
  <c r="Q31" i="1"/>
  <c r="F31" i="28" s="1"/>
  <c r="E31" i="28" s="1"/>
  <c r="D31" i="28" s="1"/>
  <c r="C31" i="28" s="1"/>
  <c r="P31" i="1"/>
  <c r="O31" i="1"/>
  <c r="N31" i="1"/>
  <c r="P30" i="1"/>
  <c r="E30" i="28" s="1"/>
  <c r="D30" i="28" s="1"/>
  <c r="C30" i="28" s="1"/>
  <c r="O30" i="1"/>
  <c r="N30" i="1"/>
  <c r="Q29" i="1"/>
  <c r="F29" i="28" s="1"/>
  <c r="E29" i="28" s="1"/>
  <c r="D29" i="28" s="1"/>
  <c r="C29" i="28" s="1"/>
  <c r="P29" i="1"/>
  <c r="O29" i="1"/>
  <c r="N29" i="1"/>
  <c r="P28" i="1"/>
  <c r="E28" i="28" s="1"/>
  <c r="O28" i="1"/>
  <c r="N28" i="1"/>
  <c r="Q27" i="1"/>
  <c r="F27" i="28" s="1"/>
  <c r="E27" i="28" s="1"/>
  <c r="D27" i="28" s="1"/>
  <c r="C27" i="28" s="1"/>
  <c r="P27" i="1"/>
  <c r="O27" i="1"/>
  <c r="N27" i="1"/>
  <c r="Q26" i="1"/>
  <c r="P26" i="1"/>
  <c r="O26" i="1"/>
  <c r="N26" i="1"/>
  <c r="Q25" i="1"/>
  <c r="F25" i="28" s="1"/>
  <c r="E25" i="28" s="1"/>
  <c r="D25" i="28" s="1"/>
  <c r="C25" i="28" s="1"/>
  <c r="P25" i="1"/>
  <c r="O25" i="1"/>
  <c r="N25" i="1"/>
  <c r="P24" i="1"/>
  <c r="E24" i="28" s="1"/>
  <c r="O24" i="1"/>
  <c r="N24" i="1"/>
  <c r="Q23" i="1"/>
  <c r="F23" i="28" s="1"/>
  <c r="E23" i="28" s="1"/>
  <c r="D23" i="28" s="1"/>
  <c r="C23" i="28" s="1"/>
  <c r="P23" i="1"/>
  <c r="O23" i="1"/>
  <c r="N23" i="1"/>
  <c r="Q22" i="1"/>
  <c r="F22" i="28" s="1"/>
  <c r="E22" i="28" s="1"/>
  <c r="D22" i="28" s="1"/>
  <c r="C22" i="28" s="1"/>
  <c r="P22" i="1"/>
  <c r="O22" i="1"/>
  <c r="N22" i="1"/>
  <c r="Q21" i="1"/>
  <c r="P21" i="1"/>
  <c r="O21" i="1"/>
  <c r="N21" i="1"/>
  <c r="P20" i="1"/>
  <c r="E20" i="28" s="1"/>
  <c r="D20" i="28" s="1"/>
  <c r="O20" i="1"/>
  <c r="N20" i="1"/>
  <c r="P19" i="1"/>
  <c r="E19" i="28" s="1"/>
  <c r="D19" i="28" s="1"/>
  <c r="C19" i="28" s="1"/>
  <c r="O19" i="1"/>
  <c r="N19" i="1"/>
  <c r="P18" i="1"/>
  <c r="E18" i="28" s="1"/>
  <c r="O18" i="1"/>
  <c r="N18" i="1"/>
  <c r="Q17" i="1"/>
  <c r="P17" i="1"/>
  <c r="O17" i="1"/>
  <c r="N17" i="1"/>
  <c r="P16" i="1"/>
  <c r="E16" i="28" s="1"/>
  <c r="O16" i="1"/>
  <c r="N16" i="1"/>
  <c r="P15" i="1"/>
  <c r="E15" i="28" s="1"/>
  <c r="D15" i="28" s="1"/>
  <c r="O15" i="1"/>
  <c r="N15" i="1"/>
  <c r="P14" i="1"/>
  <c r="E14" i="28" s="1"/>
  <c r="D14" i="28" s="1"/>
  <c r="C14" i="28" s="1"/>
  <c r="O14" i="1"/>
  <c r="N14" i="1"/>
  <c r="P13" i="1"/>
  <c r="E13" i="28" s="1"/>
  <c r="O13" i="1"/>
  <c r="N13" i="1"/>
  <c r="P12" i="1"/>
  <c r="E12" i="28" s="1"/>
  <c r="O12" i="1"/>
  <c r="N12" i="1"/>
  <c r="P11" i="1"/>
  <c r="E11" i="28" s="1"/>
  <c r="D11" i="28" s="1"/>
  <c r="O11" i="1"/>
  <c r="N11" i="1"/>
  <c r="P10" i="1"/>
  <c r="E10" i="28" s="1"/>
  <c r="D10" i="28" s="1"/>
  <c r="C10" i="28" s="1"/>
  <c r="O10" i="1"/>
  <c r="N10" i="1"/>
  <c r="P9" i="1"/>
  <c r="E9" i="28" s="1"/>
  <c r="O9" i="1"/>
  <c r="N9" i="1"/>
  <c r="P8" i="1"/>
  <c r="E8" i="28" s="1"/>
  <c r="O8" i="1"/>
  <c r="P7" i="1"/>
  <c r="O7" i="1"/>
  <c r="N7" i="1"/>
  <c r="C7" i="28" s="1"/>
  <c r="F23" i="34"/>
  <c r="R23" i="34" s="1"/>
  <c r="J23" i="34"/>
  <c r="E23" i="34"/>
  <c r="D23" i="34"/>
  <c r="Q23" i="34" s="1"/>
  <c r="H23" i="34"/>
  <c r="C23" i="34"/>
  <c r="N23" i="34" s="1"/>
  <c r="G23" i="34"/>
  <c r="I23" i="34"/>
  <c r="R22" i="34"/>
  <c r="AG179" i="18"/>
  <c r="D26" i="28" l="1"/>
  <c r="C26" i="28" s="1"/>
  <c r="D9" i="28"/>
  <c r="C9" i="28" s="1"/>
  <c r="D13" i="28"/>
  <c r="C13" i="28" s="1"/>
  <c r="D18" i="28"/>
  <c r="C18" i="28" s="1"/>
  <c r="D28" i="28"/>
  <c r="C28" i="28" s="1"/>
  <c r="O23" i="34"/>
  <c r="D8" i="28"/>
  <c r="D12" i="28"/>
  <c r="C12" i="28" s="1"/>
  <c r="D16" i="28"/>
  <c r="C16" i="28" s="1"/>
  <c r="F17" i="28"/>
  <c r="E17" i="28" s="1"/>
  <c r="D17" i="28" s="1"/>
  <c r="C17" i="28" s="1"/>
  <c r="Q38" i="1"/>
  <c r="F38" i="28" s="1"/>
  <c r="E38" i="28" s="1"/>
  <c r="D38" i="28" s="1"/>
  <c r="C38" i="28" s="1"/>
  <c r="D24" i="28"/>
  <c r="C24" i="28" s="1"/>
  <c r="P38" i="1"/>
  <c r="E7" i="28"/>
  <c r="D7" i="28" s="1"/>
  <c r="C21" i="28"/>
  <c r="O38" i="1"/>
  <c r="C11" i="28"/>
  <c r="C15" i="28"/>
  <c r="C20" i="28"/>
  <c r="D36" i="28"/>
  <c r="C36" i="28" s="1"/>
  <c r="N38" i="1"/>
  <c r="J69" i="27"/>
  <c r="K69" i="27"/>
  <c r="L69" i="27"/>
  <c r="N42" i="21"/>
</calcChain>
</file>

<file path=xl/sharedStrings.xml><?xml version="1.0" encoding="utf-8"?>
<sst xmlns="http://schemas.openxmlformats.org/spreadsheetml/2006/main" count="4150" uniqueCount="1666">
  <si>
    <t xml:space="preserve">Общая численность детей, охваченных предоставлением общедоступного и  качественного образования: всего по списку, в том числе по классам </t>
  </si>
  <si>
    <t>№ п/п</t>
  </si>
  <si>
    <t>всего</t>
  </si>
  <si>
    <t>1-4 кл</t>
  </si>
  <si>
    <t>5-9 кл</t>
  </si>
  <si>
    <t>10-11 кл</t>
  </si>
  <si>
    <t>Алдаркинская ООШ</t>
  </si>
  <si>
    <t>Боровая ООШ</t>
  </si>
  <si>
    <t>Березовская</t>
  </si>
  <si>
    <t>Дмитриевская</t>
  </si>
  <si>
    <t>Елховская</t>
  </si>
  <si>
    <t>Каменносарминская</t>
  </si>
  <si>
    <t>Краснослободская</t>
  </si>
  <si>
    <t>Колтубанская</t>
  </si>
  <si>
    <t>Лисьеполянская</t>
  </si>
  <si>
    <t>Липовская</t>
  </si>
  <si>
    <t>Могутовская</t>
  </si>
  <si>
    <t>Новотепловская</t>
  </si>
  <si>
    <t>Перевозинская</t>
  </si>
  <si>
    <t>Староалександровская</t>
  </si>
  <si>
    <t>Твердиловская</t>
  </si>
  <si>
    <t>Шахматовская</t>
  </si>
  <si>
    <t>Боровая СОШ</t>
  </si>
  <si>
    <t>Верхневязовская СОШ</t>
  </si>
  <si>
    <t>Державинская СОШ</t>
  </si>
  <si>
    <t>Елшанская СОШ</t>
  </si>
  <si>
    <t>Жилинская СОШ</t>
  </si>
  <si>
    <t>Искровская СОШ</t>
  </si>
  <si>
    <t>Красногвардейская</t>
  </si>
  <si>
    <t>Новоалександровская</t>
  </si>
  <si>
    <t>Палимовская СОШ</t>
  </si>
  <si>
    <t>Подколкинская СОШ</t>
  </si>
  <si>
    <t>Преображенская СОШ</t>
  </si>
  <si>
    <t>Проскуринская СОШ</t>
  </si>
  <si>
    <t>Сухореченская СОШ</t>
  </si>
  <si>
    <t>Троицкая СОШ</t>
  </si>
  <si>
    <t>Тупиковская СОШ</t>
  </si>
  <si>
    <t xml:space="preserve">Период мониторинга </t>
  </si>
  <si>
    <t>1.</t>
  </si>
  <si>
    <t>Локальные акты</t>
  </si>
  <si>
    <t>название локального документа</t>
  </si>
  <si>
    <t>Кем и когда утвержден</t>
  </si>
  <si>
    <t>Показатели сбора информации</t>
  </si>
  <si>
    <t xml:space="preserve">Неизменные на протяжении всего мониторингового периода показатели сбора информации о качестве образования:- итоги регионального экзамена, ГИА и ЕГЭ;
- итоги Всероссийской олимпиады школьников;  
- результаты контрольных срезов знаний обучающихся; 
- оценка уроков, посещенных администрацией школы;  
- кадровый потенциал общеобразовательного учреждения; 
- степень удовлетворённости родителей обучающихся качеством предоставляемых образовательных услуг.
</t>
  </si>
  <si>
    <t>Промежутки времени, в которые осуществляется сбор информации</t>
  </si>
  <si>
    <t>Русский язык</t>
  </si>
  <si>
    <t>Математика</t>
  </si>
  <si>
    <t>МОБУ "Елшанская Первая СОШ"</t>
  </si>
  <si>
    <t>МОБУ "Искровская СОШ"</t>
  </si>
  <si>
    <t>МОБУ "Красногвардейская СОШ имени Марченко А.А."</t>
  </si>
  <si>
    <t>МОБУ "Палимовская СОШ"</t>
  </si>
  <si>
    <t>МОБУ "Подколкинская СОШ"</t>
  </si>
  <si>
    <t>МОБУ "Преображенская СОШ"</t>
  </si>
  <si>
    <t>МОБУ "Троицкая СОШ"</t>
  </si>
  <si>
    <t>Физика</t>
  </si>
  <si>
    <t>Химия</t>
  </si>
  <si>
    <t>Биология</t>
  </si>
  <si>
    <t>История</t>
  </si>
  <si>
    <t>Обществознание</t>
  </si>
  <si>
    <t>Литература</t>
  </si>
  <si>
    <t xml:space="preserve">Внешний  (муниципальный) мониторинг </t>
  </si>
  <si>
    <t>Класс</t>
  </si>
  <si>
    <t>Количество обучающихся по списку</t>
  </si>
  <si>
    <t>Отметки «4» и «5»</t>
  </si>
  <si>
    <t>Кол-во</t>
  </si>
  <si>
    <t>%</t>
  </si>
  <si>
    <t>математика</t>
  </si>
  <si>
    <t>Образовательные  "условия риска"</t>
  </si>
  <si>
    <t>русский</t>
  </si>
  <si>
    <t>история</t>
  </si>
  <si>
    <t>обществознание</t>
  </si>
  <si>
    <t>химия</t>
  </si>
  <si>
    <t>"2"</t>
  </si>
  <si>
    <t>"3"</t>
  </si>
  <si>
    <t>"4"</t>
  </si>
  <si>
    <t>"5"</t>
  </si>
  <si>
    <t>МОБУ "Сухореченская СОШ"</t>
  </si>
  <si>
    <t>Название ОО</t>
  </si>
  <si>
    <t>МОБУ "Боровая СОШ"</t>
  </si>
  <si>
    <t>МОБУ "Верхневязовская СОШ"</t>
  </si>
  <si>
    <t>МОБУ "Державинская СОШ"</t>
  </si>
  <si>
    <t>МОБУ "Жилинская СОШ"</t>
  </si>
  <si>
    <t>МОБУ "Красногвардейская СОШ"</t>
  </si>
  <si>
    <t>МОБУ "Новоалександровская СОШ"</t>
  </si>
  <si>
    <t>МОБУ "Проскуринская СОШ"</t>
  </si>
  <si>
    <t>МОБУ "Тупиковская СОШ"</t>
  </si>
  <si>
    <t xml:space="preserve">Результаты контрольных срезов знаний учащихся </t>
  </si>
  <si>
    <t>Количество обуч-ся, получивших соответствующую отметку</t>
  </si>
  <si>
    <t>Отметка "2"</t>
  </si>
  <si>
    <t>Доля участия общеобразовательных учреждений в муниципальном этапе Всероссийской олимпиады в сравнении за 3 года.</t>
  </si>
  <si>
    <t>ОУ</t>
  </si>
  <si>
    <t>участники</t>
  </si>
  <si>
    <t>победители и призеры</t>
  </si>
  <si>
    <t xml:space="preserve">% </t>
  </si>
  <si>
    <t>МОБУ "Колтубанская ООШ"</t>
  </si>
  <si>
    <t>МОБУ "Могутовская ООШ"</t>
  </si>
  <si>
    <t>МОБУ "Алдаркинская ООШ"</t>
  </si>
  <si>
    <t>МОБУ "Боровая ООШ"</t>
  </si>
  <si>
    <t>МОБУ "Березовская ООШ"</t>
  </si>
  <si>
    <t>МОБУ "Дмитриевская ООШ"</t>
  </si>
  <si>
    <t>МОБУ "Елховская ООШ"</t>
  </si>
  <si>
    <t>МОБУ "Каменносарминская ООШ"</t>
  </si>
  <si>
    <t>МОБУ "Краснослободская ООШ"</t>
  </si>
  <si>
    <t>МОБУ "Лисьеполянская ООШ"</t>
  </si>
  <si>
    <t>МОБУ "Липовская ООШ"</t>
  </si>
  <si>
    <t>МОБУ "Новотепловская ООШ"</t>
  </si>
  <si>
    <t>МОБУ "Перевозинская ООШ"</t>
  </si>
  <si>
    <t>МОБУ "Староалександровская ООШ"</t>
  </si>
  <si>
    <t>МОБУ "Твердиловская ООШ"</t>
  </si>
  <si>
    <t>МОБУ "Шахматовская ООШ"</t>
  </si>
  <si>
    <t>высокий уровень</t>
  </si>
  <si>
    <t>20 по 30 сентября - входная диагностика - 4- 11 классы</t>
  </si>
  <si>
    <t>28 октября- за 1 четверть- 11 классы</t>
  </si>
  <si>
    <t>13 по 22 декабря- за 1 полугодие - 3- 11 классы</t>
  </si>
  <si>
    <t>13-17 февраля - предметы по выбору ЕГЭ и ОГЭ- 9,11 классы</t>
  </si>
  <si>
    <t>14  по  23 марта - за 3 четверть - 4- 11 классы</t>
  </si>
  <si>
    <t>03-15 апреля - пробные экзамены в форме ЕГЭ,ОГЭ- 9,11 классы</t>
  </si>
  <si>
    <t>апрель-май - ВПР, контрольные срезы  - 4- 11 классы</t>
  </si>
  <si>
    <t>18 - 24  мая- итоги года (регион. эк.)- 4-10класс</t>
  </si>
  <si>
    <t>Наименование ОУ</t>
  </si>
  <si>
    <t>Математика профиль</t>
  </si>
  <si>
    <t>Итоговый средний балл</t>
  </si>
  <si>
    <t>Красногвардейская СОШ</t>
  </si>
  <si>
    <t>Средний балл  по области</t>
  </si>
  <si>
    <t>№</t>
  </si>
  <si>
    <t>Количество обучающихся,</t>
  </si>
  <si>
    <t>ФИО учителя, специальность по диплому, образование, кв. кат.</t>
  </si>
  <si>
    <t>Группа «риска»</t>
  </si>
  <si>
    <t>автор учебника</t>
  </si>
  <si>
    <t>выполнявших работу</t>
  </si>
  <si>
    <t>МОБУ"Державинская СОШ"</t>
  </si>
  <si>
    <t xml:space="preserve">Асташова Любовь Анатольевна , учитель начальных классов . 1 категория </t>
  </si>
  <si>
    <t>МОБУ " Колтубанская ООШ"</t>
  </si>
  <si>
    <t>итого</t>
  </si>
  <si>
    <t>МОБУ"Елшанская Первая СОШ"</t>
  </si>
  <si>
    <t>Итого</t>
  </si>
  <si>
    <t>срезы</t>
  </si>
  <si>
    <t>33.3</t>
  </si>
  <si>
    <t>диктант</t>
  </si>
  <si>
    <t>№ п/п организации</t>
  </si>
  <si>
    <t>Класс, литера</t>
  </si>
  <si>
    <t>Кол-во обуч-ся по списку</t>
  </si>
  <si>
    <t>Кол-во обуч-ся, писавших ВКР</t>
  </si>
  <si>
    <t>Показатель %           "2"</t>
  </si>
  <si>
    <t>Показатель %                 "4" и "5"</t>
  </si>
  <si>
    <t>ФИО учителя, специальность по диплому, образование,  кв.кат.</t>
  </si>
  <si>
    <r>
      <t xml:space="preserve">Группа "риска"               </t>
    </r>
    <r>
      <rPr>
        <sz val="11"/>
        <color theme="1"/>
        <rFont val="Calibri"/>
        <family val="2"/>
        <charset val="204"/>
        <scheme val="minor"/>
      </rPr>
      <t>(кол-во обуч-ся)</t>
    </r>
  </si>
  <si>
    <t>Акшенцева Г.П., учитель математики, ВП, А1</t>
  </si>
  <si>
    <t>МОБУ "Проскуринская ООШ"</t>
  </si>
  <si>
    <t>Итого:</t>
  </si>
  <si>
    <t>Количество обучающихся, выполнявших работу</t>
  </si>
  <si>
    <t xml:space="preserve">Количество обуч-ся, получивших соответствующую отметку </t>
  </si>
  <si>
    <t>Камышова Евгения Александровна, педагог-нсихолог, высшее педагогическое, нет</t>
  </si>
  <si>
    <t>Жаншеева Светлана Сапаровна, учитель русского языка и литературы, высшее, высшая</t>
  </si>
  <si>
    <t>Солгалова М.М., учитель русского языка и литературы, ВП, высшая кв. категория</t>
  </si>
  <si>
    <t>ИТОГО</t>
  </si>
  <si>
    <t>Заишникова И.Ю., учитель русского языка и литературы, ВП, 1 кв. кат.</t>
  </si>
  <si>
    <t>Белоконь Т.В., математика, ВП, ВК</t>
  </si>
  <si>
    <t>алгебра</t>
  </si>
  <si>
    <t>геометрия</t>
  </si>
  <si>
    <t>Проверка</t>
  </si>
  <si>
    <t>Акшенцева Г.П., учитель математики, ВП, 1К</t>
  </si>
  <si>
    <t>Афиркина Т.Н., учитель математики ВП, 1К.</t>
  </si>
  <si>
    <t>Михайлова Г.В., учитель математики, ВП, ВК</t>
  </si>
  <si>
    <t>Нечетова О.А., математика и физика, ВП, 1К.</t>
  </si>
  <si>
    <t>Мещерякова М.В., ВП, математика, 1К</t>
  </si>
  <si>
    <t xml:space="preserve"> 9А</t>
  </si>
  <si>
    <t>Половинкина Н.А., учитель математики, ВП, 1К.</t>
  </si>
  <si>
    <t>9Б</t>
  </si>
  <si>
    <t>Кадысева Е.А., учитель математики и физики, ВП, 1К</t>
  </si>
  <si>
    <t>Рыбина Г.Н.,учитель математики, ВП, ВК</t>
  </si>
  <si>
    <t>9А</t>
  </si>
  <si>
    <t>Лагутина Л.М., учитель математики, ВП, 1К</t>
  </si>
  <si>
    <t>Шишкина Л.Б., учитель математики, ВП, 1К.</t>
  </si>
  <si>
    <t>Козлов С.И., физика-математика, ВП, 1К.</t>
  </si>
  <si>
    <t xml:space="preserve">Дубовицких В.Г., учитель математики и физики, ВП, 1К </t>
  </si>
  <si>
    <t>Шуринова Е.В, математика, ВП, 1К</t>
  </si>
  <si>
    <t>Бобровицкая Е.В.,физика-матем,ВП, 1К</t>
  </si>
  <si>
    <t>Видяков В.А., педагог профессионального обучения (информатика),ВП, соот., б/к</t>
  </si>
  <si>
    <t>Белорукова Н.Ф., математика, ВП, 1К</t>
  </si>
  <si>
    <t>Русакова Н.В., физика и математика, ВП, 1К</t>
  </si>
  <si>
    <t>Коняева А.Б.,учитель математики, ВП, 1К.</t>
  </si>
  <si>
    <t>Уркунова Ю.В., учитель нач.кл., СП., соотв.,б/к, заочно 2 курс ОГПУ</t>
  </si>
  <si>
    <t>Гильваншина М.Н.,учитель математики, ВП, 1К</t>
  </si>
  <si>
    <t>Семенова В.А., учитель начальных классов, СП, б/к</t>
  </si>
  <si>
    <t>Федоренко Л.И., уч. Математики, ВП, 1К</t>
  </si>
  <si>
    <t>Казаева Ю.И., техник, СН., б/к</t>
  </si>
  <si>
    <t>Лахина М.А., учитель математики, ВП, 1К</t>
  </si>
  <si>
    <t>Заподобникова Г.Б., математика, ВП, 1К</t>
  </si>
  <si>
    <t>Бухарева М.Н., учитель начальных классов, ВП, 1К</t>
  </si>
  <si>
    <t>Баталова Е.А., учитель математики, информатики и ВТ,ВП,1К</t>
  </si>
  <si>
    <t>Белова М.П.,информатик-экономист, ВН, 1К</t>
  </si>
  <si>
    <t>Невежина А.Ф,уч.математики, ВП, 1К</t>
  </si>
  <si>
    <t>Леонтьева Т.И, учитель русского языка, ВП,1К</t>
  </si>
  <si>
    <t>Щипанова Л.Ф,  преподаватель физик, ВП, 1К.</t>
  </si>
  <si>
    <t>Круглова С.В., учитель русского языка и литературы, ВП,АВ</t>
  </si>
  <si>
    <t>Юдаева Л.Н.,учитель русского языка, ВП, 1К</t>
  </si>
  <si>
    <t>Елисеева С.В., учитель русского языка и литературы, ВП, ВК</t>
  </si>
  <si>
    <t>Сосновских И.В., учитель русского языка и литературы, ВП, 1К</t>
  </si>
  <si>
    <t>Александрова Т.П., русский язык и литература, ВП, ВК</t>
  </si>
  <si>
    <t xml:space="preserve">Близнец Н.В.,учитель начальных классов и русского языка и литературы ОШ, СП, 1К </t>
  </si>
  <si>
    <t>9 "а"</t>
  </si>
  <si>
    <t>Савельева Т.А., учитель русского языка и литературы, ВП, ВК</t>
  </si>
  <si>
    <t>9 "б"</t>
  </si>
  <si>
    <t>Горбачева Т.Н., учитель русского языка и литературы, ВП, ВК</t>
  </si>
  <si>
    <t>Кильдишова О.Ю., учитель русского языка и литературы, ВП, 1К</t>
  </si>
  <si>
    <t>Петрова В.В., русский язык и литература, ВП, 1К</t>
  </si>
  <si>
    <t>Осипова С.А., учитель русского языка, ВП., соответ., б/к</t>
  </si>
  <si>
    <t>Куприянова Л.И., учитель русского языка и литературы, ВП, соответствие, б/к</t>
  </si>
  <si>
    <t>Поляница О.С., учитель русского языка и литературы, ВП, 1К</t>
  </si>
  <si>
    <t>Сосина Л.С., учитель русского языка и литературы, ВП, соответствие, б/к</t>
  </si>
  <si>
    <t>Аушева Г.А.,учитель русского языка и литературы,ВП, б/к.</t>
  </si>
  <si>
    <t>Моисеева Н.Ю., учитель русского языка и литературы, ВП, 1К.</t>
  </si>
  <si>
    <t>Горбунова Л.А., учитель истории и обществоведения, ВП, 1К.</t>
  </si>
  <si>
    <t>Лобанова Р.Н., учитель начальных классов, СП, 1К.</t>
  </si>
  <si>
    <t>Шамкаева А.М., учитель русского языка и литературы, ВП, 1К</t>
  </si>
  <si>
    <t>Солгалова М.М., учитель русского языка и литературы, ВП, ВК</t>
  </si>
  <si>
    <t>Волынец Л.В., учитель русского языка и литературы, ВП, 1К.</t>
  </si>
  <si>
    <t>Графова Л.А.,учитель русского языка и литературы, ВП,1К.</t>
  </si>
  <si>
    <t>Викторова Л.И., учитель русского языка и литературы, ВП, 1К</t>
  </si>
  <si>
    <t>Котлярова И.Б., учитель русского языка и литературы, ВП, 1К</t>
  </si>
  <si>
    <t>Горячкина М.Г.,  русский  язык и литература, ВП, соответствие, б/к</t>
  </si>
  <si>
    <t>Уколова Л.В., учитель русского языка и литературы, ВП, 1К.</t>
  </si>
  <si>
    <t>Иванова Л.В. учитель русского языка, ВП, 1К.</t>
  </si>
  <si>
    <t>Махмутова Л.А.,учитель русского языка и литературы,ВП,1К</t>
  </si>
  <si>
    <t>Фёдорова М.А,, учитель русского языка и литературы, ВП, 1К</t>
  </si>
  <si>
    <t>Иванова Е.В., социальный педагог, ВП, 1 кв.кат.</t>
  </si>
  <si>
    <t>Максимова Н.В., учитель русского языка и литературы, ВП, 1К.</t>
  </si>
  <si>
    <t>№ ОО</t>
  </si>
  <si>
    <t>Рыбина Г.Н., учитель математики, высшее, высшая</t>
  </si>
  <si>
    <t>МОБУ"Тупиковская СОШ"</t>
  </si>
  <si>
    <t>Кол-во обуч-ся, писавших ДКР</t>
  </si>
  <si>
    <t>"Новоалександровская СОШ"</t>
  </si>
  <si>
    <t>математика ДКР1</t>
  </si>
  <si>
    <t>Кол-во обуч-ся, писавших работу</t>
  </si>
  <si>
    <t>Кадысева Е.А., учитель математики и физики, ВО, 1К</t>
  </si>
  <si>
    <t>МОБУ"Искровская СОШ"</t>
  </si>
  <si>
    <t>ОО</t>
  </si>
  <si>
    <t>I</t>
  </si>
  <si>
    <t>II</t>
  </si>
  <si>
    <t>III</t>
  </si>
  <si>
    <t>IV</t>
  </si>
  <si>
    <t>V</t>
  </si>
  <si>
    <t xml:space="preserve">низкий уровень </t>
  </si>
  <si>
    <t>базовый уровень</t>
  </si>
  <si>
    <t>базово-переходный уровень</t>
  </si>
  <si>
    <t>повышенный уровень</t>
  </si>
  <si>
    <t>(0-5 первичных баллов)</t>
  </si>
  <si>
    <t>(6-10 первичных баллов)</t>
  </si>
  <si>
    <t>(11-14 первичных баллов)</t>
  </si>
  <si>
    <t>(15-23 первичных балла)</t>
  </si>
  <si>
    <t>(24-34 первичных балла)</t>
  </si>
  <si>
    <t>кол-во</t>
  </si>
  <si>
    <t>МОБУ"Боровая СОШ"</t>
  </si>
  <si>
    <t>итого по МОУО</t>
  </si>
  <si>
    <t>2016-2017 уч.г</t>
  </si>
  <si>
    <t>да</t>
  </si>
  <si>
    <t>нет</t>
  </si>
  <si>
    <t>затрудняюсь ответить</t>
  </si>
  <si>
    <t>Работа классного руководителя</t>
  </si>
  <si>
    <t>другое</t>
  </si>
  <si>
    <t>английский</t>
  </si>
  <si>
    <t>литература</t>
  </si>
  <si>
    <t>физика</t>
  </si>
  <si>
    <t>азбука</t>
  </si>
  <si>
    <t>физкультура</t>
  </si>
  <si>
    <t>факультативы по предметам</t>
  </si>
  <si>
    <t>кружки</t>
  </si>
  <si>
    <t>секции</t>
  </si>
  <si>
    <t>волейбол</t>
  </si>
  <si>
    <t>занятие в кружках</t>
  </si>
  <si>
    <t>занятие в секциях</t>
  </si>
  <si>
    <t>рисование</t>
  </si>
  <si>
    <t>спорт</t>
  </si>
  <si>
    <t>укрепление здоровья</t>
  </si>
  <si>
    <t>развитие интеллектуальных</t>
  </si>
  <si>
    <t>развитие художественно-эстетич</t>
  </si>
  <si>
    <t>приобщение к культурным</t>
  </si>
  <si>
    <t>развитие экологической</t>
  </si>
  <si>
    <t>социализация</t>
  </si>
  <si>
    <t>общеинтеллектуальное</t>
  </si>
  <si>
    <t>общекультурное</t>
  </si>
  <si>
    <t>спортивно-оздоровительное</t>
  </si>
  <si>
    <t>социальное</t>
  </si>
  <si>
    <t>духовно-нравственное</t>
  </si>
  <si>
    <t>индивидуальная развивающая</t>
  </si>
  <si>
    <t>группа продленного дня</t>
  </si>
  <si>
    <t>предшкольная подготовка</t>
  </si>
  <si>
    <t>организация праздников</t>
  </si>
  <si>
    <t>изучение второго иностранного</t>
  </si>
  <si>
    <t>китайский</t>
  </si>
  <si>
    <t>информатика</t>
  </si>
  <si>
    <t>общество</t>
  </si>
  <si>
    <t>изучение новых предметов</t>
  </si>
  <si>
    <t>логопедические занятия</t>
  </si>
  <si>
    <t>подготовка к школе</t>
  </si>
  <si>
    <t>консультативная помощь</t>
  </si>
  <si>
    <t>группы развития по направлениям</t>
  </si>
  <si>
    <t>другое. Не имею возможности полачивать</t>
  </si>
  <si>
    <t>Знаете ли Вы, что важнейшей задачей современного образования является повышение качества образовательных услуг?</t>
  </si>
  <si>
    <t>а) Да</t>
  </si>
  <si>
    <t>б) Нет</t>
  </si>
  <si>
    <t>в) Затрудняюсь ответить</t>
  </si>
  <si>
    <t>2. Укажите  параметры по которым Вы остановили  выбор на образовательной организации, который посещает ваш ребенок, в соответствующем перечне.</t>
  </si>
  <si>
    <t>Общеобразовательная организация</t>
  </si>
  <si>
    <t>Вежливость, тактичность и доброжелательность педагогов</t>
  </si>
  <si>
    <t>Качество преподавания учебных предметов</t>
  </si>
  <si>
    <t>Удобство местоположения, наличие развитой транспортнойинфраструктуры рядом с организацией</t>
  </si>
  <si>
    <t>Уровень комфортности пребывания в организации (чистотав помещениях, оформление, озеленение, наличиегардероба и т. д.)</t>
  </si>
  <si>
    <t>Обеспечение безопасности детей</t>
  </si>
  <si>
    <t>Уровень материально-технического оснащения организации</t>
  </si>
  <si>
    <t>Обеспеченность учебниками</t>
  </si>
  <si>
    <t>Доступность платных услуг</t>
  </si>
  <si>
    <t>Организация и качество школьного питания</t>
  </si>
  <si>
    <t xml:space="preserve">Создание условий для обучения детей-инвалидов, детей с ограниченными возможностями здоровья. </t>
  </si>
  <si>
    <t>Организации дополнительного образования</t>
  </si>
  <si>
    <t>Предлагаемые программы дополнительного образования совпали с интересами Вашего ребенка</t>
  </si>
  <si>
    <t>Квалификация педагогов</t>
  </si>
  <si>
    <t>Наличие условий для самореализации воспитанников (организация участия в соревнованиях, фестивалях, смотрах, конкурсах)</t>
  </si>
  <si>
    <t>Удобство графика проведения занятий</t>
  </si>
  <si>
    <t>Удобство местоположения, наличие развитой транспортнойинфраструктуры рядом с учреждением</t>
  </si>
  <si>
    <t>Обеспечение мер безопасности детей</t>
  </si>
  <si>
    <t>Уровень соответствия оборудования помещений оказываемойуслуге</t>
  </si>
  <si>
    <t>Доступность дополнительных платных услуг</t>
  </si>
  <si>
    <t xml:space="preserve">Создание условий для обучения детей-инвалидов, детей с ограниченными возможностями здоровья, детей с ограниченными возможностями здоровья. </t>
  </si>
  <si>
    <t xml:space="preserve">3. Знаете ли Вы учебный планобразовательной  организации? </t>
  </si>
  <si>
    <t xml:space="preserve">4.На какие предметы Вы считаете необходимо использовать часть учебного плана, формируемую участниками образовательного процесса? </t>
  </si>
  <si>
    <t>Затрудняюсь ответить</t>
  </si>
  <si>
    <t>а) по традиционным программам;</t>
  </si>
  <si>
    <t>б) программам развивающего обучения;</t>
  </si>
  <si>
    <t>в) профильного обучения;</t>
  </si>
  <si>
    <t>г) углубленного изучения отдельных предметов;</t>
  </si>
  <si>
    <t>д) для Вас это непринципиально, важно, чтобы ребенок получил хорошее образование;</t>
  </si>
  <si>
    <t>е) для Вас вообще неважно, какое образование, получит ребенок.</t>
  </si>
  <si>
    <t>а)физико-математическое;</t>
  </si>
  <si>
    <t>б)информационное;</t>
  </si>
  <si>
    <t>в)социально-гуманитарное;</t>
  </si>
  <si>
    <t>г)социально-экономическое;</t>
  </si>
  <si>
    <t>д)художественно-эстетическое;</t>
  </si>
  <si>
    <t>е)оборонно-спортивное;</t>
  </si>
  <si>
    <t>ж)химико-биологическое</t>
  </si>
  <si>
    <t xml:space="preserve">7.Какие дополнительные занятия в школе посещает ваш ребенок: </t>
  </si>
  <si>
    <t xml:space="preserve">8.Какие дополнительные образовательные услуги Вы хотели бы получать для Вашего ребенка в школе: </t>
  </si>
  <si>
    <t>в.вязовская СОШ</t>
  </si>
  <si>
    <t>державинская СОШ</t>
  </si>
  <si>
    <t xml:space="preserve">Красногвардейская СОШ </t>
  </si>
  <si>
    <t>Елшанская первая СОШ</t>
  </si>
  <si>
    <t xml:space="preserve">Жилинская СОШ </t>
  </si>
  <si>
    <t xml:space="preserve">искровская СОШ </t>
  </si>
  <si>
    <t>Проскуринская ООШ</t>
  </si>
  <si>
    <t xml:space="preserve">Частота предоставления информации о текущей успеваемостиучащихся (ведение дневника и журнала </t>
  </si>
  <si>
    <t xml:space="preserve">нет другого </t>
  </si>
  <si>
    <t>Другое (укажите)</t>
  </si>
  <si>
    <t>дополнительного образования нет</t>
  </si>
  <si>
    <t xml:space="preserve">Да     </t>
  </si>
  <si>
    <t>5. Вы хотели бы, чтобы Ваш ребенок обучался</t>
  </si>
  <si>
    <t>з)другое (укажите)</t>
  </si>
  <si>
    <t>100-500</t>
  </si>
  <si>
    <t>500-1000</t>
  </si>
  <si>
    <t>ЦВР</t>
  </si>
  <si>
    <t>ДЮСШ</t>
  </si>
  <si>
    <t>ин.яз.</t>
  </si>
  <si>
    <t>все предметы важны</t>
  </si>
  <si>
    <t>биология</t>
  </si>
  <si>
    <t>курсы углубленного изучения предметов которые будут необходимы при поступлении в ССУЗ</t>
  </si>
  <si>
    <t>образовательные услуги должны быть бесплатными</t>
  </si>
  <si>
    <t>количество родителей, учавствующих в опросе</t>
  </si>
  <si>
    <t>гуманитарные</t>
  </si>
  <si>
    <t>школа искусств</t>
  </si>
  <si>
    <t xml:space="preserve">Индивидуальная развивающая работа с ребенком </t>
  </si>
  <si>
    <t>пение</t>
  </si>
  <si>
    <t>СДК</t>
  </si>
  <si>
    <t>Организация классных и общешкольных воспитательных мероприятий</t>
  </si>
  <si>
    <t xml:space="preserve">Курсы, направленные на развитие умений работать с информационно-цифровыми ресурсами </t>
  </si>
  <si>
    <t xml:space="preserve">группы развития физического потенциала детей </t>
  </si>
  <si>
    <t>углубленное изучение предметов</t>
  </si>
  <si>
    <t>другие</t>
  </si>
  <si>
    <t>количество посещенных уроков директором ОУ</t>
  </si>
  <si>
    <t>количество посещенных уроков завучем ОУ</t>
  </si>
  <si>
    <t>начальная школа</t>
  </si>
  <si>
    <t>основная школа</t>
  </si>
  <si>
    <t>старшая школа</t>
  </si>
  <si>
    <t xml:space="preserve"> ВКР Математика 4 кл</t>
  </si>
  <si>
    <t>ВКР русский язык 4 кл</t>
  </si>
  <si>
    <t xml:space="preserve"> ВКР русский язык 4 кл</t>
  </si>
  <si>
    <t>ВКР Математика 7 кл</t>
  </si>
  <si>
    <t>ВКР русский язык 7 кл</t>
  </si>
  <si>
    <t>ВКР русский язык 8 кл</t>
  </si>
  <si>
    <t>ВКР Математика 8 кл</t>
  </si>
  <si>
    <t>ВКР русский язык 9 кл</t>
  </si>
  <si>
    <t>ВКР</t>
  </si>
  <si>
    <t>ВКР русский язык 10 кл</t>
  </si>
  <si>
    <t>документ</t>
  </si>
  <si>
    <t>реквизиты</t>
  </si>
  <si>
    <t>содержание</t>
  </si>
  <si>
    <t>наименование ОУ</t>
  </si>
  <si>
    <t>4кл</t>
  </si>
  <si>
    <t>7 кл</t>
  </si>
  <si>
    <t>8 кл</t>
  </si>
  <si>
    <t>9кл.</t>
  </si>
  <si>
    <t>10кл</t>
  </si>
  <si>
    <t>11 кл</t>
  </si>
  <si>
    <t xml:space="preserve">ФИО учителя предметника </t>
  </si>
  <si>
    <t xml:space="preserve">стаж работы общий, в должности, категория </t>
  </si>
  <si>
    <t>Еремина Т.Н.</t>
  </si>
  <si>
    <t>Зюзина Н.В.</t>
  </si>
  <si>
    <t>Круглова С.В.</t>
  </si>
  <si>
    <t>Прилепина О.П.</t>
  </si>
  <si>
    <t>Акшенцева Г.П.</t>
  </si>
  <si>
    <t>Березовская ООШ</t>
  </si>
  <si>
    <t>Пальцева Анна Николаевна</t>
  </si>
  <si>
    <t>Моисеева Наталья Юрьевна</t>
  </si>
  <si>
    <t>Белорукова Надежда Фёдоровна</t>
  </si>
  <si>
    <t>Коняева А.Б.</t>
  </si>
  <si>
    <t>Коробова Н.М</t>
  </si>
  <si>
    <t>30 лет</t>
  </si>
  <si>
    <t>Волынец Л.В</t>
  </si>
  <si>
    <t>24года</t>
  </si>
  <si>
    <t>30лет</t>
  </si>
  <si>
    <t>Семенова В.А</t>
  </si>
  <si>
    <t>первый год</t>
  </si>
  <si>
    <t>Зуева М.А</t>
  </si>
  <si>
    <t>27лет</t>
  </si>
  <si>
    <t>Махмутова Людмила Анатольевна</t>
  </si>
  <si>
    <t>Белова Марина Петровна</t>
  </si>
  <si>
    <t>Солгалова Марина Михайловна</t>
  </si>
  <si>
    <t>Гильваншина Марина Николаевна</t>
  </si>
  <si>
    <t>Графова Л.А.</t>
  </si>
  <si>
    <t>Викторова Л.И.</t>
  </si>
  <si>
    <t>Петрова В.В</t>
  </si>
  <si>
    <t>Ежелева Н.И</t>
  </si>
  <si>
    <t>Шишкина Л.Б</t>
  </si>
  <si>
    <t>Зарубин А.В</t>
  </si>
  <si>
    <t>Михайлова Людмила Михайловна</t>
  </si>
  <si>
    <t>Иванова Елена Владимировна</t>
  </si>
  <si>
    <t>Шамоняева Валентина Алексеевна</t>
  </si>
  <si>
    <t>Леонтьева Тамара Ивановна</t>
  </si>
  <si>
    <t>Святкина Светлана Владимировна</t>
  </si>
  <si>
    <t>Дубовская Татьяна Геннадьевна</t>
  </si>
  <si>
    <t>Максимова Надежда Викторовна</t>
  </si>
  <si>
    <t>Карпунина Наталья Дмитриевна</t>
  </si>
  <si>
    <t>Горячкина Марина Геннадьевна</t>
  </si>
  <si>
    <t>Золотухина Ольга Ефимовна</t>
  </si>
  <si>
    <t>Кистанова Елена Михайловна</t>
  </si>
  <si>
    <t>Уколова Людмила Викторовна</t>
  </si>
  <si>
    <t>Горбачева Т.Н.</t>
  </si>
  <si>
    <t>Ушакова И.В.</t>
  </si>
  <si>
    <t>Кожина М.Б.</t>
  </si>
  <si>
    <t>Батищев С.В.</t>
  </si>
  <si>
    <t>Рыбина Г.Н.</t>
  </si>
  <si>
    <t>Невежина Антонина Фёдоровна</t>
  </si>
  <si>
    <t>Иванова Юлия Владимировна</t>
  </si>
  <si>
    <t>Шуринова Екатерина Викторовна</t>
  </si>
  <si>
    <t>Яркова Александра Александровна</t>
  </si>
  <si>
    <t>Вытченкова Марина Анатольевна</t>
  </si>
  <si>
    <t>25 лет, 1 кв. кат.</t>
  </si>
  <si>
    <t>Заишникова Ирина Юрьевна</t>
  </si>
  <si>
    <t>30 лет, 1 кв. кат.</t>
  </si>
  <si>
    <t>Юдаева Людмила Николаевна</t>
  </si>
  <si>
    <t>28 лет, 1 кв. кат.</t>
  </si>
  <si>
    <t>Попова Валентина Семёновна</t>
  </si>
  <si>
    <t>44 года, 1 кв. кат.</t>
  </si>
  <si>
    <t>Афиркина Татьяна Николаевна</t>
  </si>
  <si>
    <t>33 года, 1 кв. кат.</t>
  </si>
  <si>
    <t>Савинова М.Н.</t>
  </si>
  <si>
    <t>26 лет,26 лет,1 кв.</t>
  </si>
  <si>
    <t>Елисеева С.О.</t>
  </si>
  <si>
    <t>8лет,7лет,1 кв.кат</t>
  </si>
  <si>
    <t>Елисеева С.В.</t>
  </si>
  <si>
    <t>21год,21год, Высшая кв.кат</t>
  </si>
  <si>
    <t>8 лет,7лет,1 кв.кат</t>
  </si>
  <si>
    <t>26лет,26 лет,1 кв.</t>
  </si>
  <si>
    <t>Березина О.А.</t>
  </si>
  <si>
    <t>21год,21год, 1 кв.кат</t>
  </si>
  <si>
    <t>Белоконь Т.В.</t>
  </si>
  <si>
    <t>Камышова Е.А.</t>
  </si>
  <si>
    <t>Сосновских И.В.</t>
  </si>
  <si>
    <t>Михайлова Г.В.</t>
  </si>
  <si>
    <t>Лонкина Татьяна Викторовна</t>
  </si>
  <si>
    <t>Александрова Татьяна Павловна</t>
  </si>
  <si>
    <t>Нечетова Ольга Александровна</t>
  </si>
  <si>
    <t>Петрова Любовь Александровна</t>
  </si>
  <si>
    <t>Сосина Лидия Сергеевна</t>
  </si>
  <si>
    <t>Бобровицкая Елена Владимировна</t>
  </si>
  <si>
    <t>Шеметова Н.В.</t>
  </si>
  <si>
    <t xml:space="preserve">30 лет, 30 лет 1 категория </t>
  </si>
  <si>
    <t>Калиева А.В.</t>
  </si>
  <si>
    <t>16 лет, 16 лет, 1 категория</t>
  </si>
  <si>
    <t>Близнец Н.В.</t>
  </si>
  <si>
    <t>10 лет, 10 лет, 1 категория</t>
  </si>
  <si>
    <t>Косыгина Т.В.</t>
  </si>
  <si>
    <t>20 лет, 20 лет, 1 категория</t>
  </si>
  <si>
    <t>Шамкаева Алия Мусавилевна</t>
  </si>
  <si>
    <t>Уркунова Юлия Васильевна</t>
  </si>
  <si>
    <t>Шашкина Лариса Викторовна</t>
  </si>
  <si>
    <t>Осипова Светлана Анатольевна</t>
  </si>
  <si>
    <t>27 лет, 1 кв.к</t>
  </si>
  <si>
    <t>Филиппова Раиса Ивановна</t>
  </si>
  <si>
    <t>17 лет, 1 кв.к</t>
  </si>
  <si>
    <t>Предмет</t>
  </si>
  <si>
    <t>Фамилия</t>
  </si>
  <si>
    <t>Имя</t>
  </si>
  <si>
    <t>Отчество</t>
  </si>
  <si>
    <t>Пол</t>
  </si>
  <si>
    <t>Дата рождения</t>
  </si>
  <si>
    <t>Статус наличия гражданства РФ (да/нет)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</si>
  <si>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</si>
  <si>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</si>
  <si>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</si>
  <si>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</si>
  <si>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</si>
  <si>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</si>
  <si>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ОБЖ</t>
  </si>
  <si>
    <t>Юлия</t>
  </si>
  <si>
    <t>Евгеньевна</t>
  </si>
  <si>
    <t>Муниципальное общеобразовательное бюджетное учреждение "Верхневязовская средняя общеобразовательная школа"</t>
  </si>
  <si>
    <t>Фильчакова Елена Анатольевна</t>
  </si>
  <si>
    <t>2 место</t>
  </si>
  <si>
    <t>жен</t>
  </si>
  <si>
    <t>Муниципальное общеобразовательное бюджетное учреждение "Палимовская средняя общеобразовательная школа" Бузулукского района</t>
  </si>
  <si>
    <t>Ларина Ольга Ильинична</t>
  </si>
  <si>
    <t>3 место</t>
  </si>
  <si>
    <t>Соломатин</t>
  </si>
  <si>
    <t>Владимир</t>
  </si>
  <si>
    <t>Сергеевич</t>
  </si>
  <si>
    <t>муж</t>
  </si>
  <si>
    <t>Муниципальное общеобразовательное бюджетное учреждение "Елшанская Первая средняя общеобразовательная школа" Бузулукский район</t>
  </si>
  <si>
    <t>Васильева Вера Николаевна</t>
  </si>
  <si>
    <t>география</t>
  </si>
  <si>
    <t>Алексеевич</t>
  </si>
  <si>
    <t>м</t>
  </si>
  <si>
    <t>Артем</t>
  </si>
  <si>
    <t>Михайлович</t>
  </si>
  <si>
    <t>Екатерина</t>
  </si>
  <si>
    <t>Юрьевна</t>
  </si>
  <si>
    <t>1 место</t>
  </si>
  <si>
    <t>Анастасия</t>
  </si>
  <si>
    <t>жен.</t>
  </si>
  <si>
    <t>Владислав</t>
  </si>
  <si>
    <t>муж.</t>
  </si>
  <si>
    <t>Муниципальное бюджетное общеобразовательное учреждение "Боровая средняя общеобразовательная школа"</t>
  </si>
  <si>
    <t>Загзин</t>
  </si>
  <si>
    <t>Илья</t>
  </si>
  <si>
    <t>Рыбина Галина Николаевна</t>
  </si>
  <si>
    <t>Ярков</t>
  </si>
  <si>
    <t>Мирослав</t>
  </si>
  <si>
    <t>Вячеславович</t>
  </si>
  <si>
    <t>муниципальное общеобразовательное бюджетное учреждение "Троицкая средняя общеобразовательная школа"</t>
  </si>
  <si>
    <t>Елизавета</t>
  </si>
  <si>
    <t>Дмитриевна</t>
  </si>
  <si>
    <t>Александр</t>
  </si>
  <si>
    <t>Рычагова</t>
  </si>
  <si>
    <t xml:space="preserve">Дарья </t>
  </si>
  <si>
    <t>Сергеевна</t>
  </si>
  <si>
    <t>30.09.2000</t>
  </si>
  <si>
    <t>Алексеевна</t>
  </si>
  <si>
    <t xml:space="preserve">Шеметова </t>
  </si>
  <si>
    <t>Ольга</t>
  </si>
  <si>
    <t>17.10.2002</t>
  </si>
  <si>
    <t>Муниципальное общеобразовательное бюджетное учреждение "Искровская средняя общеобразовательная школа" Бузулукского района оренбургской области</t>
  </si>
  <si>
    <t>Филатова Наталья Николаевна</t>
  </si>
  <si>
    <t>Татьяна</t>
  </si>
  <si>
    <t>Александровна</t>
  </si>
  <si>
    <t>физическая культура</t>
  </si>
  <si>
    <t>Шакиров Марат Шамгунович</t>
  </si>
  <si>
    <t>Ирина</t>
  </si>
  <si>
    <t>Муниципальное общеобразовательное бюджетное учреждение "Новоалександровская средняя общеобразовательная школа"</t>
  </si>
  <si>
    <t>Исмагулова Анна Александровна</t>
  </si>
  <si>
    <t>Черкашина</t>
  </si>
  <si>
    <t>Сенютин Юрий Фёдорович</t>
  </si>
  <si>
    <t>Ульяна</t>
  </si>
  <si>
    <t>Александрович</t>
  </si>
  <si>
    <t>Коробова</t>
  </si>
  <si>
    <t>Наталья</t>
  </si>
  <si>
    <t>Ушакова Ирина Владимировна</t>
  </si>
  <si>
    <t>Эдуардовна</t>
  </si>
  <si>
    <t>Андреевна</t>
  </si>
  <si>
    <t>Булгакова</t>
  </si>
  <si>
    <t>Кильдишова Ольга Юрьевна</t>
  </si>
  <si>
    <t>Душкина Анна Яковлевна</t>
  </si>
  <si>
    <t>Да</t>
  </si>
  <si>
    <t>Зуева Людмила Петровна</t>
  </si>
  <si>
    <t>Исмагулова</t>
  </si>
  <si>
    <t>Карина</t>
  </si>
  <si>
    <t>Адльбековна</t>
  </si>
  <si>
    <t>Ковтунова</t>
  </si>
  <si>
    <t>Селедкова Галина Александровна</t>
  </si>
  <si>
    <t>Дарья</t>
  </si>
  <si>
    <t>Денисовна</t>
  </si>
  <si>
    <t>Викторович</t>
  </si>
  <si>
    <t>Данные о педагогах, преподающих в 4,7,8,9,10,11 классах</t>
  </si>
  <si>
    <t>-</t>
  </si>
  <si>
    <t xml:space="preserve">Результаты анкетирования родителей
по изучению запросов и образовательных потребностей
родителей (законных представителей) обучающихся ОУ Бузулукского района
</t>
  </si>
  <si>
    <t>риторика</t>
  </si>
  <si>
    <t>краеведение</t>
  </si>
  <si>
    <t>окружающий мир</t>
  </si>
  <si>
    <t>необходимые задачи к ЕГЭ</t>
  </si>
  <si>
    <t>ОПК</t>
  </si>
  <si>
    <t>технология</t>
  </si>
  <si>
    <t>6.Если бы Вы выбрали профильное обучение, то укажите направление профиля, по которому хотели, чтобы обучался Ваш ребёнок</t>
  </si>
  <si>
    <t xml:space="preserve">9. Считаете ли Вы, что у Вашего ребенка есть особые таланты, способности? </t>
  </si>
  <si>
    <t>танцы</t>
  </si>
  <si>
    <t>артистические</t>
  </si>
  <si>
    <t xml:space="preserve">10.Какие из перечисленных направлений работы школы Вы считаете важными? </t>
  </si>
  <si>
    <t xml:space="preserve">12. Посещает ли Ваш ребенок организации дополнительного образования (МОБУ ДОД ЦВР, МОБУ ДОД «ДЮСШ»),  музыкальную школу искусств, студии (кружки) при домах культуры, спортивные объединения в районе бесплатно? </t>
  </si>
  <si>
    <t>кружки при сельской библиотеки</t>
  </si>
  <si>
    <t>кружки от РОО</t>
  </si>
  <si>
    <t>13. Какие дополнительные платные услуги Вы хотели бы получить от школы и имеете возможность их оплачивать?</t>
  </si>
  <si>
    <t>никакие</t>
  </si>
  <si>
    <t>14. Какую сумму в месяц вы считаете приемлемой за оказание одной платной образовательной услуги?</t>
  </si>
  <si>
    <t>1000 и более рублей</t>
  </si>
  <si>
    <t>15.Посещает ли Ваш ребенок дополнительные платные образовательные услуги в других организациях  Бузулукского района</t>
  </si>
  <si>
    <t>16Посещает ли Ваш ребенок дополнительные платные образовательные услуги в других организациях, центрах за пределами  района</t>
  </si>
  <si>
    <t>17.Какие дополнительные платные образовательные услуги вы хотели бы получать в организациях дополнительного образования района и имеете возможность оплачивать</t>
  </si>
  <si>
    <t>ПКР Математика</t>
  </si>
  <si>
    <t>Кол-во обуч-ся, выполнявших работу</t>
  </si>
  <si>
    <t>% обуч-ся, выполнявших работу</t>
  </si>
  <si>
    <t xml:space="preserve"> Отметка "2"</t>
  </si>
  <si>
    <t>Отметка "3"</t>
  </si>
  <si>
    <t>Отметка "4"</t>
  </si>
  <si>
    <t>Отметка "5"</t>
  </si>
  <si>
    <t>Отметки "4"и"5"</t>
  </si>
  <si>
    <t>ПКР русский язык</t>
  </si>
  <si>
    <t>ПКР математика</t>
  </si>
  <si>
    <t>Показатель % "2"</t>
  </si>
  <si>
    <t xml:space="preserve">№ </t>
  </si>
  <si>
    <r>
      <t>Проверка</t>
    </r>
    <r>
      <rPr>
        <sz val="11"/>
        <color theme="1"/>
        <rFont val="Calibri"/>
        <family val="2"/>
        <charset val="204"/>
        <scheme val="minor"/>
      </rPr>
      <t xml:space="preserve"> (кол-во сдававших)</t>
    </r>
  </si>
  <si>
    <t>Петрова Л.А., учитель русского языка и литературы, ВП, 1 кв. категория</t>
  </si>
  <si>
    <t>Шамкаева Алия Мусавилевна, учитель русского языка и литературы, ВПО, I кв.кат.</t>
  </si>
  <si>
    <t>Солгалова М.М., учитель русского языка и литературы, ВП., высшая кв. категория</t>
  </si>
  <si>
    <t>Кол-во обучающихся, выполнявших работу</t>
  </si>
  <si>
    <t xml:space="preserve">Кол-во обуч-ся, получивших соответствующую отметку </t>
  </si>
  <si>
    <t>Показатель% "2"</t>
  </si>
  <si>
    <t>Показатель% "4"и"5"</t>
  </si>
  <si>
    <t>Сосновских Ирина Владимировна, учитель русского языка и литературы; высшее, первая</t>
  </si>
  <si>
    <t>Петрова Любовь Александровна, учитель русского языка и литературы, ВП, 1 кв. категория</t>
  </si>
  <si>
    <t>?</t>
  </si>
  <si>
    <t>Показатель % "4" и "5"</t>
  </si>
  <si>
    <t xml:space="preserve">МОБУ "Каменносарминская ООШ" </t>
  </si>
  <si>
    <t xml:space="preserve"> </t>
  </si>
  <si>
    <t>I (низкий уровень)</t>
  </si>
  <si>
    <t>II (допустимый уровень)</t>
  </si>
  <si>
    <t xml:space="preserve">III (переходный уровень) </t>
  </si>
  <si>
    <t>IV(повышенный уровень)</t>
  </si>
  <si>
    <t>V(высокий уровень)</t>
  </si>
  <si>
    <t>кол-во писавших</t>
  </si>
  <si>
    <t>0-5 баллов</t>
  </si>
  <si>
    <t>6-9 баллов</t>
  </si>
  <si>
    <t>10-12 баллов</t>
  </si>
  <si>
    <t>13-22 баллов</t>
  </si>
  <si>
    <t>23-32 балла</t>
  </si>
  <si>
    <t>Написали на "2"</t>
  </si>
  <si>
    <t>Написали на "3"</t>
  </si>
  <si>
    <t>Написали на "4"</t>
  </si>
  <si>
    <t>Написали на "5"</t>
  </si>
  <si>
    <t>1 учебная четверть</t>
  </si>
  <si>
    <t>2 учебная четверть</t>
  </si>
  <si>
    <t>1 четверть</t>
  </si>
  <si>
    <t>2 четверть</t>
  </si>
  <si>
    <t>3 четверть</t>
  </si>
  <si>
    <t>4 четверть</t>
  </si>
  <si>
    <t>конец года</t>
  </si>
  <si>
    <t>Итоги регионального экзамена, ГИА и ЕГЭ</t>
  </si>
  <si>
    <t>Средний балл за 2016г</t>
  </si>
  <si>
    <t>63 </t>
  </si>
  <si>
    <t>Средний балл по району 2016г</t>
  </si>
  <si>
    <t>Региональный экзамен 7 кл  математика</t>
  </si>
  <si>
    <t>Региональный экзамен 7 кл  русский язык</t>
  </si>
  <si>
    <t>Региональный экзамен 8 кл  математика</t>
  </si>
  <si>
    <t>Региональный экзамен 8 кл  русский язык</t>
  </si>
  <si>
    <t>№п\п</t>
  </si>
  <si>
    <t>Наименование ОО\предмет</t>
  </si>
  <si>
    <t> физика</t>
  </si>
  <si>
    <t>  химия</t>
  </si>
  <si>
    <t> биология</t>
  </si>
  <si>
    <t> обществознание</t>
  </si>
  <si>
    <t>Англ. язык</t>
  </si>
  <si>
    <t>Средний показатель</t>
  </si>
  <si>
    <t>МОБУ "Красногвардейская СОШ</t>
  </si>
  <si>
    <t xml:space="preserve">МОБУ "Сухореченская СОШ </t>
  </si>
  <si>
    <t>Средний показатель по району</t>
  </si>
  <si>
    <t>Кол-во участников ОГЭ по всем предметам -1274</t>
  </si>
  <si>
    <t>Кол-во «4» и «5» - 737</t>
  </si>
  <si>
    <t xml:space="preserve">Средний балл по предметам ОГЭ 2017 г. 9 класс </t>
  </si>
  <si>
    <t>Региональные экзамены</t>
  </si>
  <si>
    <t>математика 7 кл</t>
  </si>
  <si>
    <t>русский язык 7 кл</t>
  </si>
  <si>
    <t>Кол-во обуч-ся, сдававших экзамен</t>
  </si>
  <si>
    <t>Ерёмина Т.Н.,учитель русского языка,ВП, высшая кв.кат.</t>
  </si>
  <si>
    <t>Елисеева С.О.,учитель русского языка и литературы, ВП, 1 кв.кат</t>
  </si>
  <si>
    <t>Камышова Е.А., педагог-психолог, ВП, без к\к</t>
  </si>
  <si>
    <t>Лонкина Т.В.,учитель русского языка и литературы, ВП,1 кв.кат</t>
  </si>
  <si>
    <t xml:space="preserve">Коршикова Н. А., учитель русского языка и литературы, ВП, 1 кв. к. </t>
  </si>
  <si>
    <t>Жаншеева С.С., учитель русского языка и литературы, ВП, высшая кв.кат</t>
  </si>
  <si>
    <t>Горбачева Т.Н, учитель русского языка и литературы, ВП, ВКК</t>
  </si>
  <si>
    <t>Буцких О.А, учитель русского языка и литературы,ВП, 1 кв.кат</t>
  </si>
  <si>
    <t>Петрова В.В.,учитель русского языка и литературы, ВП, 1 кв.кат</t>
  </si>
  <si>
    <t>Иванова Л.В.,учитель русского языка, ВП,1кв.кат.</t>
  </si>
  <si>
    <t>Просвиркина М.В., учитель русского языка и литературы, ВП, 1 кв.кат</t>
  </si>
  <si>
    <t>Осипова С.А.,учитель русского языка и литературы,ВП,1 кв.кат</t>
  </si>
  <si>
    <t>Иванова Ю.В.,учитель русского языка и литературы,ВП,1 кв.кат</t>
  </si>
  <si>
    <t>Умербаева А.Х.учитель русского языка и литературы,ВП,1 кат</t>
  </si>
  <si>
    <t>Пальцева А. Н., учитель русского языка и литературы, ВП, 1 кв. кат.</t>
  </si>
  <si>
    <t>Лобанова Р.Н.,учитель начальных классов,ВП,1 кв.кат.</t>
  </si>
  <si>
    <t>Артищева Т.А. учитель нач.кл., переподготовка учитель рус. языка</t>
  </si>
  <si>
    <t>Шамкаева А.М., учитель русского языка и литературы, ВПО, 1 кв.кат.</t>
  </si>
  <si>
    <t>Солгалова М.М., учитель русского языка и литературы, ВП., высшая кв.кат</t>
  </si>
  <si>
    <t>Графова Л.А.,учитель русского языка и литературы, ВП,1 кв.кат.</t>
  </si>
  <si>
    <t>Викторова Л.И.,учитель русского языка,ВП, 1 кв.кат</t>
  </si>
  <si>
    <t>Волынец Л.В.,учитель русского языка и литературы,ВП,1 кв.кат.</t>
  </si>
  <si>
    <t>Карпунина Н.Д.,учитель русского языка и литературы,ВП,1 кв.кат.</t>
  </si>
  <si>
    <t>Кистанова Е.М., учитель русского языка и литературы, ВП, 1 к.</t>
  </si>
  <si>
    <t>Махмутова Л.А., учитель русского языка и литературы,ВП, 1 К/К</t>
  </si>
  <si>
    <t>Фёдорова М.А, уч.рус.яз и лит-ры,ВП, 1 кв.кат</t>
  </si>
  <si>
    <t>Михайлова Л.М.,учитель русского языка и литературы,</t>
  </si>
  <si>
    <t>Дубовская Т.Г., учитель русского языка,ВП, 1 кв. категория</t>
  </si>
  <si>
    <t>Названгие ОО</t>
  </si>
  <si>
    <t>ФИО учителя, специальность по диплому, образование, кв.</t>
  </si>
  <si>
    <t>Акшенцева Г.П.,  математика, ВП, 1 кв.категория</t>
  </si>
  <si>
    <t>Попова В. С., математика, ВП, 1 кв. категория</t>
  </si>
  <si>
    <t>Березина О. А., математика, ВП, 1 кв. категория</t>
  </si>
  <si>
    <t>Сальманова Т.Н. инженер-строитель, высшее, 1 кв.категория</t>
  </si>
  <si>
    <t>Гончаров В. М., математика и физика, ВП, 1 кв. категория</t>
  </si>
  <si>
    <t>МОБУ " Искровская СОШ"</t>
  </si>
  <si>
    <t>Косыгина Т.В., математика, ВП, 1 кв категория</t>
  </si>
  <si>
    <t>Дудакова О.Н., математика , ВП, 1кв. категория</t>
  </si>
  <si>
    <t>Коннова С.Н., математика, информатика и ВТ, ВП, В</t>
  </si>
  <si>
    <t>Батищев С. В., информатика и ВТ, ВП, соответствие занимаемой должности</t>
  </si>
  <si>
    <t>Козлов С.И., физика и математика, ВП, 1 кв. категория</t>
  </si>
  <si>
    <t>МБОУ "Сухореченская СОШ"</t>
  </si>
  <si>
    <t>Комарь Е.И.,физика, ВП, соответствие</t>
  </si>
  <si>
    <t>Шуринова Е.В., математика, ВП, 1 кв. категория</t>
  </si>
  <si>
    <t>Бобровицкая Е.В., учитель математика, физика,ВП,1 кв. категория</t>
  </si>
  <si>
    <t>МОБУ «Алдаркинская ООШ»</t>
  </si>
  <si>
    <t>Видяков В. А. педагог профессионального обучения,В, соответствие</t>
  </si>
  <si>
    <t>Камышова Н. И., математика и информатика , ВП, без категории</t>
  </si>
  <si>
    <t>МОБУ "Троицкая СОШ" филиал "Березовский"</t>
  </si>
  <si>
    <t>Коняева О. Б.,математика, ВП, 1 кв. категория</t>
  </si>
  <si>
    <t>Никулина Т. С., банковское дело, средне специальное, без категории</t>
  </si>
  <si>
    <t>Уркунова Ю.В., МПНО, СП, б/к</t>
  </si>
  <si>
    <t>Федоренко Л. И., математика, ВП, без категории</t>
  </si>
  <si>
    <t>Гильваншина М. Н. физика и математика, ВП, 1 кв категория,</t>
  </si>
  <si>
    <t>МОБУ " Колтубанская СОШ"</t>
  </si>
  <si>
    <t>Семенова В.А ,начальные классы, СП, соответствие</t>
  </si>
  <si>
    <t>МОБУ " Липовская СОШ"</t>
  </si>
  <si>
    <t>Коровина О.П., английский язык, СП, без категории</t>
  </si>
  <si>
    <t>МОБУ"Проскуринская ООШ"</t>
  </si>
  <si>
    <t>Костенко Л.В. физика, ВП, 1 кв.категория</t>
  </si>
  <si>
    <t>Золотухина О. Е., математика, ВП, 1 кв. категория</t>
  </si>
  <si>
    <t>Ефремова Т.В., начальные классы с ДДП психологией,СП, соответствие</t>
  </si>
  <si>
    <t>МОБУ Перевозинская ООШ</t>
  </si>
  <si>
    <t>Белова М. П., информатик- экономист, В, 1 кв.категория</t>
  </si>
  <si>
    <t>Ежелева Н.И., математика и информатика, ВП, 1 кв. категория</t>
  </si>
  <si>
    <t>Невежина А.Ф,математика,ВП,1 кв.категория</t>
  </si>
  <si>
    <r>
      <t>МОБУ "Твердиловская ООШ</t>
    </r>
    <r>
      <rPr>
        <sz val="11"/>
        <color theme="1"/>
        <rFont val="Calibri"/>
        <family val="2"/>
        <charset val="204"/>
        <scheme val="minor"/>
      </rPr>
      <t>"</t>
    </r>
  </si>
  <si>
    <t xml:space="preserve">Шамоняева В.А., география, ВП, 1 кв. категория </t>
  </si>
  <si>
    <t>Щипанова Л.Ф.,учитель физики,ВП,1 кв. категория</t>
  </si>
  <si>
    <t>Всего:</t>
  </si>
  <si>
    <t xml:space="preserve">математика 8 кл </t>
  </si>
  <si>
    <t xml:space="preserve">Прилепина О.П., математика, ВП,  1 кв.категория </t>
  </si>
  <si>
    <t xml:space="preserve">Афиркина Т. Н., математика, ВП,  1 кв.категория </t>
  </si>
  <si>
    <t>Белоконь Т. В., математика, ВП, высшая кв. категория</t>
  </si>
  <si>
    <t>Михайлова Г.В., математика, ВП, высшая кв категория</t>
  </si>
  <si>
    <t xml:space="preserve">Нечетова О. А., математика, ВП,  1 кв.категория </t>
  </si>
  <si>
    <t xml:space="preserve">Дудакова О.Н., математика, ВП,  1 кв.категория </t>
  </si>
  <si>
    <t xml:space="preserve">Лагутина Л. М., математика, ВП,  1 кв.категория </t>
  </si>
  <si>
    <t xml:space="preserve">Рыбина Г.Н. математика, ВП, высшая кв.категория </t>
  </si>
  <si>
    <t xml:space="preserve">Филиппова Р.И., математика, ВП,  1 кв.категория </t>
  </si>
  <si>
    <t xml:space="preserve">Дубовицких В.Г., математика, ВП,  1 кв.категория </t>
  </si>
  <si>
    <t>Яркова А. А., математика, ВП, высшая кв. категория</t>
  </si>
  <si>
    <t>Бобровицкая Е. В.,физика и математика,ВП,1 кв. категория</t>
  </si>
  <si>
    <t>Видяков В. А., педагог профессионального обучения, В, соответсвия</t>
  </si>
  <si>
    <t>Камышова Н. И., математика и информатика, В, без категории</t>
  </si>
  <si>
    <t xml:space="preserve">Коняева О. Б., математика, ВП,  1 кв.категория </t>
  </si>
  <si>
    <t>Русакова Н.В., физика, математика, ВП, б/к</t>
  </si>
  <si>
    <t>Баталова Е. А.</t>
  </si>
  <si>
    <t>Костенко Л.В. физика, ВП, 1 кв. категория</t>
  </si>
  <si>
    <t>Заподобникова Г. Б.,математика, ВП, 1 кв.категория</t>
  </si>
  <si>
    <t>Зарубин А.В., физика, ВП, соответствие</t>
  </si>
  <si>
    <t>Невежина А.Ф.,математика,ВП, 1 кв.категория</t>
  </si>
  <si>
    <t>Леонтьева Т. И.,русский язык и литература, ВП, 1 кв. категория</t>
  </si>
  <si>
    <t>Щипанова Л.Ф. физика, ВП, 1 кв. категория</t>
  </si>
  <si>
    <t>МОБУ " Лисьеполянская ООШ"</t>
  </si>
  <si>
    <t>Лахина М. А., математика, ВП, 1 кв. категория</t>
  </si>
  <si>
    <t>Кол-во обуч-ся сдававших экзамен</t>
  </si>
  <si>
    <t>Зюзина Н.В., филология, ВП,1 кв.кат.</t>
  </si>
  <si>
    <t>Елисеева С.В., учитель русского языка и литературы, ВП,1 кв.кат.</t>
  </si>
  <si>
    <t>Камышова Е.А., педагог-психолог,ВП, без к/к</t>
  </si>
  <si>
    <t>Лонкина Т.В.,учитель русского языка и литературы, ВП,1 кв.кат.</t>
  </si>
  <si>
    <t>Близнец Н.В.,учитель начальных классов с правом преподавания русского языка и литературы,СП,1 кв.кат.</t>
  </si>
  <si>
    <t>Танеева И.В., учитель русского языка и литературы,ВП, высшая кв.кат.</t>
  </si>
  <si>
    <t>Ушакова И. В., учитель русского языка и литературы,ВП, ВКК</t>
  </si>
  <si>
    <t>Сосунова Е.В.,учитель русского языка и литературы,ВП,ВКК</t>
  </si>
  <si>
    <t>Петрова В.В.,учитель русского языка и литературы,ВП,1 кв.кат.</t>
  </si>
  <si>
    <t>Шашкина Л.В.,учитель русского языка и литературы, ВП,1 кв.кат.</t>
  </si>
  <si>
    <t>Матыцина С.А., учитель русского языка и литературы, ВП, высшая кв.кат.</t>
  </si>
  <si>
    <t>Поляница О.С.,учитель русского языка и литературы, ВП,1 кв.кат.</t>
  </si>
  <si>
    <t>Сосина Л.С., учитель русского языка и литературы, ВП, соответствие</t>
  </si>
  <si>
    <t>Умербаева А.Х., учитель русского языка и литературы,ВП, 1 кв.кат.</t>
  </si>
  <si>
    <t>Моисеева Н.Ю.,учитель русского языка,ВП, 1 кв.кат.</t>
  </si>
  <si>
    <t>Горбунова Л.А., учитель русского языка,ВП, 1 кв.кат.</t>
  </si>
  <si>
    <t>Федорова В.И. учитель русского языка,ВП, соотв.</t>
  </si>
  <si>
    <t>Шамкаева А.М., учитель русского языка и литературы, ВПО,1 кв.кат.</t>
  </si>
  <si>
    <t xml:space="preserve">Волынец Л.В.,учитель русского языка и литературы,ВП, 1 кв.кат. </t>
  </si>
  <si>
    <t>Дедук Н.М. учитель русского языка и литературы, ВП</t>
  </si>
  <si>
    <t>Чернова Т.П. учитель русского языка и литературы, ВП,1 кв.кат.</t>
  </si>
  <si>
    <t>Викторова Л.И.,учитель русского языка, ВП,1 кв.кат.</t>
  </si>
  <si>
    <t>Котлярова И.Б., учитель русского языка и литературы, ВП, 1 кв. категория</t>
  </si>
  <si>
    <t>Уколова Л.В., учитель русского языка и литературы, ВП, ВКК</t>
  </si>
  <si>
    <t>Махмутова Л.А.,учитель русского языка и литературы,ВП,1к\к</t>
  </si>
  <si>
    <t>Яковлева Т.В., учитель русского языка и литературы,ВП, высшая кв. кат.</t>
  </si>
  <si>
    <t>Фёдорова М.А,учитель русского языка и литературы,ВП,1кв.кат.</t>
  </si>
  <si>
    <t>Михайлова Л.М. учитель русского языка и литературы, ВП,1 кв.кат.</t>
  </si>
  <si>
    <t>Дубовская Т.Г.,учитель русского языка,ВП, 1 кв. кат.</t>
  </si>
  <si>
    <t>русский язык 8 кл</t>
  </si>
  <si>
    <t>Филиал "Березовский"</t>
  </si>
  <si>
    <t>средний балл на ОГЭ</t>
  </si>
  <si>
    <t>средний балл на ЕГЭ</t>
  </si>
  <si>
    <t>качество знаний на ОГЭ</t>
  </si>
  <si>
    <t>Качество знаний обучающихся по предметам ОГЭ 2017 г. 9 класс (%)</t>
  </si>
  <si>
    <t> 50</t>
  </si>
  <si>
    <t> -</t>
  </si>
  <si>
    <t> 27</t>
  </si>
  <si>
    <t> 52</t>
  </si>
  <si>
    <t> 0</t>
  </si>
  <si>
    <t> 80</t>
  </si>
  <si>
    <t> 43</t>
  </si>
  <si>
    <t> 100</t>
  </si>
  <si>
    <t> 66,7</t>
  </si>
  <si>
    <t> 71</t>
  </si>
  <si>
    <t> 66</t>
  </si>
  <si>
    <t> 33,3</t>
  </si>
  <si>
    <t> 28,6</t>
  </si>
  <si>
    <t> 21</t>
  </si>
  <si>
    <t> 75</t>
  </si>
  <si>
    <t> 54</t>
  </si>
  <si>
    <t> 62</t>
  </si>
  <si>
    <t> 54,5</t>
  </si>
  <si>
    <t> 20</t>
  </si>
  <si>
    <t> 40</t>
  </si>
  <si>
    <t> 67</t>
  </si>
  <si>
    <t> 25</t>
  </si>
  <si>
    <t> 83</t>
  </si>
  <si>
    <t> 53</t>
  </si>
  <si>
    <t> 11,1</t>
  </si>
  <si>
    <t> 12,5</t>
  </si>
  <si>
    <t> 30,8</t>
  </si>
  <si>
    <t> 14</t>
  </si>
  <si>
    <t>МОБУ "Красногвардейская СОШ»</t>
  </si>
  <si>
    <t>средний показатель % "2" по школе</t>
  </si>
  <si>
    <t>средний показатель качества по школе</t>
  </si>
  <si>
    <t>рейтинг</t>
  </si>
  <si>
    <t xml:space="preserve">рейтинг качества </t>
  </si>
  <si>
    <t>Показатель %"4" и "5"</t>
  </si>
  <si>
    <t xml:space="preserve">Кол-во обуч-ся, набравших </t>
  </si>
  <si>
    <t>0-23</t>
  </si>
  <si>
    <t>Средний балл по району</t>
  </si>
  <si>
    <t>ма</t>
  </si>
  <si>
    <t>ру</t>
  </si>
  <si>
    <t>2.</t>
  </si>
  <si>
    <t xml:space="preserve">МОБУ " Твердиловская ООШ" </t>
  </si>
  <si>
    <t>3.</t>
  </si>
  <si>
    <t>МОБУ"Елховская ООШ"</t>
  </si>
  <si>
    <t>4.</t>
  </si>
  <si>
    <t>МОБУ "Староалександровская ООШ</t>
  </si>
  <si>
    <t>5.</t>
  </si>
  <si>
    <t>6.</t>
  </si>
  <si>
    <t>7.</t>
  </si>
  <si>
    <t>МОБУ "БООШ"</t>
  </si>
  <si>
    <t>8.</t>
  </si>
  <si>
    <t>9.</t>
  </si>
  <si>
    <t>10.</t>
  </si>
  <si>
    <t>11.</t>
  </si>
  <si>
    <t>12.</t>
  </si>
  <si>
    <t>МОБУ"Могутовская ООШ"</t>
  </si>
  <si>
    <t>13.</t>
  </si>
  <si>
    <t>МОБУ "Новоалександровская СОШ</t>
  </si>
  <si>
    <t>14.</t>
  </si>
  <si>
    <t>Дмитриевский филиал МОБУ "Новоалксандровской СОШ"</t>
  </si>
  <si>
    <t>15.</t>
  </si>
  <si>
    <t>16.</t>
  </si>
  <si>
    <t>17.</t>
  </si>
  <si>
    <t>18.</t>
  </si>
  <si>
    <t>19.</t>
  </si>
  <si>
    <t>20.</t>
  </si>
  <si>
    <t>21.</t>
  </si>
  <si>
    <t>22.</t>
  </si>
  <si>
    <t>Каменносарминския филиал МОБУ "Красногвардейская СОШ имени Марченко А.А."</t>
  </si>
  <si>
    <t>23.</t>
  </si>
  <si>
    <t>24.</t>
  </si>
  <si>
    <t>МОБУ " Новотёпловская ООШ"</t>
  </si>
  <si>
    <t>25.</t>
  </si>
  <si>
    <t>26.</t>
  </si>
  <si>
    <t>27.</t>
  </si>
  <si>
    <t>28.</t>
  </si>
  <si>
    <t>29.</t>
  </si>
  <si>
    <t>филиал "Березовский имени Миронова Г.г."</t>
  </si>
  <si>
    <t>30.</t>
  </si>
  <si>
    <t>31.</t>
  </si>
  <si>
    <t>Черникова А.И. учитель начальных классов  , ВП,1 категория .</t>
  </si>
  <si>
    <t>Славгородских Н, В., социальный педагог, ВП, 1кв.кат</t>
  </si>
  <si>
    <t>Косенкова С.В., в/п, начальное образование, 1 кат</t>
  </si>
  <si>
    <t>Сенютина Н.С уч.нач клср.спец 1 кв.кат</t>
  </si>
  <si>
    <t xml:space="preserve">Рябых Татьянав Васильевна, учитель нач.классов, высшее, высшая кв.кат. </t>
  </si>
  <si>
    <t>Корчагиа Н.В., учитель начальных классов, ВП, высш.кв. кат.</t>
  </si>
  <si>
    <t>Сысуева А.Г. учитель начальных классов, высшее обр., 1 категория</t>
  </si>
  <si>
    <t>Лепехова Марина Андреевна, учитель начальных классов, СП, б/к</t>
  </si>
  <si>
    <t xml:space="preserve">Лежнева Р.Н..учитель </t>
  </si>
  <si>
    <t>Хван Н.В. Учитель начальных классов, образование высшее, 1 кв. категория</t>
  </si>
  <si>
    <t>Ракитина Вера Николаевна, учитель начальных классов, ВП, 1 кв. кат.</t>
  </si>
  <si>
    <t>Токарева Нина Александровна, учитель нач.кл.,сред-спец 1 категория</t>
  </si>
  <si>
    <t>Анохина Е.В., учитель начальных классов, СП, соответствие занимаемой должностиАрхирейская Л.А. уч.нач.кл.1кв.кат</t>
  </si>
  <si>
    <t xml:space="preserve">Асташова Любовь Анатольевна, учитель начальных классов, 1 кв.кат </t>
  </si>
  <si>
    <t>Федорова Ирина Владимировна,учитель начальных классов,ВП,1к/к</t>
  </si>
  <si>
    <t>Штанникова Г.Ф., «Физик.Преподаватель.», высшее, высшая</t>
  </si>
  <si>
    <t>Жарких Л.В. учитель начальных классов,1 квалификационная категория, ср.спец.</t>
  </si>
  <si>
    <t>Демьянова Л.И.,социальный педагог,ВП.</t>
  </si>
  <si>
    <t>Кравченко Наталья Михайловна, учитель начальных классов, высшее, 1 категория</t>
  </si>
  <si>
    <t>Сикута О.Н. учитель нач.классов 1 кат.</t>
  </si>
  <si>
    <t>Гулящева Ольга Николаевна, учитель начальных классов, ВП, 1 кв.кат.</t>
  </si>
  <si>
    <t>Шевченко М.А., инженер, заочно обучение БГТИ филиал ОГУ,  начальное профессиональное образование, Б/к</t>
  </si>
  <si>
    <t>Василевская Наталья Петровна, социальный педагог, высшее педагогическое, 1 кв. категория, Нестерова Н.В. уч.нач.кл. высш.кат</t>
  </si>
  <si>
    <t>Святкина. С.В.</t>
  </si>
  <si>
    <t>Феоктистова Марина Николаевна учитель начальных классов , высшее ОГПИ, 1 кв. категория</t>
  </si>
  <si>
    <t>Петякшева Елена Юрьевна,учитель начальных классов, ВП, высшая кваллификационная категория</t>
  </si>
  <si>
    <t>Милова К.В., воспитатель, среднее специальное</t>
  </si>
  <si>
    <t>Елизарова И.А., учитель начальных классов, ВП, соотв</t>
  </si>
  <si>
    <t>Осташкина М.Н., учитель начальных классов, ВП, соотвв</t>
  </si>
  <si>
    <t>Горячева Марина Александровна,СП начальные классы 1995г</t>
  </si>
  <si>
    <t>Диянова Галина Юрьевна, нач. классы, Ср. спец, соо-ие</t>
  </si>
  <si>
    <t>5 Майоров Д., Кусова У., Дупляков М., Курамшин А., Седова Ю., Сидорук А.</t>
  </si>
  <si>
    <t xml:space="preserve"> -</t>
  </si>
  <si>
    <t>2  Жарких П,  Картамышев Р.</t>
  </si>
  <si>
    <t>Кол-во обуч-ся, получивших соответствующую отметку</t>
  </si>
  <si>
    <t>Жарких Л.В. уч.нач.кл., ср.спец., I кв.кат.</t>
  </si>
  <si>
    <t>3 Сундеева Евгения, Нужин Данила,  Коржан Арина</t>
  </si>
  <si>
    <t>Сенютина Н.С,уч.нач.кл,среспец,1 кв.кат</t>
  </si>
  <si>
    <t>МОБУ "Проскуринская основная общеобразовательная школа"</t>
  </si>
  <si>
    <t>Рябых Татьяна Васильевна, учитель начальных классов, высшее, высшая кв.категория.</t>
  </si>
  <si>
    <t>Кравченко Н.М., учитель начальных классов, высшее, 1 категория</t>
  </si>
  <si>
    <t>Сысуева А.Г. Учитель начальных классов , высшее, 1 категория</t>
  </si>
  <si>
    <t>Сикута О.Н. учитель нач.кл. ВП,  1 кат.</t>
  </si>
  <si>
    <t>Каменносарминский филиал МОБУ "Красногвардейская СОШ имени Марченко А.А."</t>
  </si>
  <si>
    <t>шевченко М.А., инженер лесного хозяйства, ОЗО БГТИ 3 курс, начальное образование</t>
  </si>
  <si>
    <t>Феоктистова М.Н.учитель нач.кл , высшее, 1 кв. категория</t>
  </si>
  <si>
    <t>Токарева Нина Александровна, учитель начальных классов, средне-специальное, 1 кв.категория</t>
  </si>
  <si>
    <t>Корчагина Н.В. учитель нач. кл.,ВП, высш.кв.к.</t>
  </si>
  <si>
    <t>Кусова У., Седова Ю., Майоров Д., Сидорук А., Филоненко А.</t>
  </si>
  <si>
    <t>МОБУ" Красногвардейская СОШ имени Марченко А. А."</t>
  </si>
  <si>
    <t>Нестерова Наталья Валерьевна, учитель начальных классов, высшее. 1 категория Василевская Наталья Петровна высш 1 кв.кат.</t>
  </si>
  <si>
    <t>Елховская ООШ</t>
  </si>
  <si>
    <t>Косенкова С.В., В/П, 1 кат.,учитель начальных классов</t>
  </si>
  <si>
    <t>МОБУ " Твердиловская ООШ"</t>
  </si>
  <si>
    <t>Славгородских Н.В, социальный педагог, ВП, 1 кв.кат</t>
  </si>
  <si>
    <t>филиал "Березовский имени Миронова Г.Г." МОБУ "Троицкая СОШ"</t>
  </si>
  <si>
    <t>Осташкина М.Н.учитель нач.классовв/о, соотв.</t>
  </si>
  <si>
    <t>Трошин Л.</t>
  </si>
  <si>
    <t>Черникова А.И. учитель начальных классов ,ВП,1 кат.</t>
  </si>
  <si>
    <t>Демьянова Л.И.,социальный педагог ВП,</t>
  </si>
  <si>
    <t>МОБУ"Искровская СОШ".</t>
  </si>
  <si>
    <t>Лежнева Р., среднее профессиональное, учитель нач. кл.</t>
  </si>
  <si>
    <t>Хван Нина Викторовна, учитель начальных классов, пысшее образование, 1 кв. категория</t>
  </si>
  <si>
    <t>"Новотёпловская ООШ"</t>
  </si>
  <si>
    <t>Святкина.С.В.</t>
  </si>
  <si>
    <t xml:space="preserve">МОБУ «Шахматовская ООШ» </t>
  </si>
  <si>
    <t>Дмитриевский филиал МОБУ "Новоалександровская СОШ</t>
  </si>
  <si>
    <t>Архирейская Л. Ю., учитель начальных классов, высшее, вк Анохина Е.В. уч.нач.кл. СП.соответ.</t>
  </si>
  <si>
    <t>Федорова Ирина Владимировна,учитель начальных классов,ВП,1 к/к</t>
  </si>
  <si>
    <t>Милова К.В., воспитатель, средне-специальное(БПК)</t>
  </si>
  <si>
    <t xml:space="preserve">Горячева Марина Александровна,учитель начальных классов </t>
  </si>
  <si>
    <t>Лисьеполянская ООШ</t>
  </si>
  <si>
    <t>Ракитина В.Н.Бакалавр, профиль начальное образование, первая</t>
  </si>
  <si>
    <t>Елизарова И.А., уч.нач.кл., высшее, 2кат.</t>
  </si>
  <si>
    <t>Диянова Г.Ю, Ср.спец, начальные кл, соответс.</t>
  </si>
  <si>
    <t>ИТОГО:</t>
  </si>
  <si>
    <t xml:space="preserve"> ВКР Математика 5 кл</t>
  </si>
  <si>
    <t>Березина О.А., математика, ВП, 1К</t>
  </si>
  <si>
    <t>Лежнёва Р.Н. учитель нач. классов ср.профессиональноеШеметова Н.В., учитель нач. классов, высшее</t>
  </si>
  <si>
    <t>1 Морозов Данила</t>
  </si>
  <si>
    <t>Прилепина Ольга Павловна , математика, ВП, 1 кв. категория</t>
  </si>
  <si>
    <t>Петрова Нина Дмитриевна, математика с правом преподавания на французском языке, ВП, 1 кв. категория</t>
  </si>
  <si>
    <t>Зарубин А.В., учитель физики, вп, соответствие</t>
  </si>
  <si>
    <t>Шуринова Е.В., математика, ВП, первая</t>
  </si>
  <si>
    <t>Бирюкова Л.М. учитель математики, высшее, 1 кв.кат</t>
  </si>
  <si>
    <t>5а</t>
  </si>
  <si>
    <t>Найденова Е.А., учитель математики, высшее, 1 квалификационная категория</t>
  </si>
  <si>
    <t>Афиркина Татьяна Николаевна, учитель математики, В/П, первая квал. категория</t>
  </si>
  <si>
    <t>Дубовицких В.Г., учитель математики, ВП,первая</t>
  </si>
  <si>
    <t>МОБУ "Красногвардейская СОШ им. Марченко А.А."</t>
  </si>
  <si>
    <t>Половинкина Наталья Алексеевна, учитель математики, высшее, 1к.</t>
  </si>
  <si>
    <t>Коновалов Иван</t>
  </si>
  <si>
    <t>Козлов С.И.,учитель физики и математики,ВП,1 кв.к.</t>
  </si>
  <si>
    <t xml:space="preserve"> "Новоалександровская СОШ"</t>
  </si>
  <si>
    <t>Павлышина Таисия Анатольевна,учитель начальных классов,1кв.кат.</t>
  </si>
  <si>
    <t>Семенюк М.С.,физика,высшее,1</t>
  </si>
  <si>
    <t>Баталова Елена Александровна, учитель математики,ВП,1кв.кат</t>
  </si>
  <si>
    <t>Леонтьева Т.И, учитель русского языка, ВП, 1 кв.кат.</t>
  </si>
  <si>
    <t>Таскаева Анастасия Анатольевна, учитель истории, 1</t>
  </si>
  <si>
    <t>Невежина А.Ф, уч.матем,ВП, 1 кв.кат</t>
  </si>
  <si>
    <t xml:space="preserve">Каменносарминского филиала МОБУ "Красногвардейская СОШ имени Марченко А.А." </t>
  </si>
  <si>
    <t>Гильваншина Марина Николаевна, ВП, физика и математика, 1 к/к</t>
  </si>
  <si>
    <t>Белова Марина Петровна, профессиональная переподготовка по программе Педагогическое образование (Математика), 1 кв.категория</t>
  </si>
  <si>
    <t>Камышова Наталия Игоревна, учитель математики и информатики, высшее, без категории</t>
  </si>
  <si>
    <t>Щипанова Л.Ф.,физик,преподаватель,ВП,1кв.кат.</t>
  </si>
  <si>
    <t>Видяков Василий Андреевич, ВП, педагог проф. обучения (информатика), соответствие занимаемой должности.</t>
  </si>
  <si>
    <t>"Липовская ООШ"</t>
  </si>
  <si>
    <t xml:space="preserve">Овинова Л.И. высшее, экономист </t>
  </si>
  <si>
    <t>Лахина М.А., учитель математики, ВП, I кв. квтегория</t>
  </si>
  <si>
    <t>Уркунова Ю.В., с/п, учитель начальных классов</t>
  </si>
  <si>
    <t>Дмитриевский филиал МОБУ "Новоалександровская СОШ"</t>
  </si>
  <si>
    <t>Русакова Н.В., учитель физики и математики, высшее, соответствие</t>
  </si>
  <si>
    <t>Матвеев А.А. учитель истории в/о,1кв.к</t>
  </si>
  <si>
    <t>Колтубанская ООШ</t>
  </si>
  <si>
    <t>Незнамов Вадим Геннадьевич</t>
  </si>
  <si>
    <t>Коннова Светлана Николаевна, учитель математики, информатики и ВТ, высшее, высшая кв. категория</t>
  </si>
  <si>
    <t>МОБУ Алдаркинская ООШ</t>
  </si>
  <si>
    <t>Видяков Василий Андреевич,ВП, педагог профессионального обучения (информатика), соответствие занимаемой должности</t>
  </si>
  <si>
    <t>Комарь Е.И., учительфизики, ВП, соответсвие</t>
  </si>
  <si>
    <t>МОБУ "староалександровская ОО"</t>
  </si>
  <si>
    <t>Невежина А.Ф,уч.матем.1кв.кат</t>
  </si>
  <si>
    <t>Козлов С.И., учитель физики и математики,ВП, 1 кв.к.</t>
  </si>
  <si>
    <t>Батищев С.В., учитель информатики и ИКТ, высшее, соответствие занимаемой должности</t>
  </si>
  <si>
    <t>Русакова Н.В., учитель физики и математики, соответствие</t>
  </si>
  <si>
    <t>Ежелева Н.И., математика и информатика, ВП, 1 кв.кат</t>
  </si>
  <si>
    <t>Камышова Наталия Игоревна,  учитель математики и информатики,  высшее,  без категории</t>
  </si>
  <si>
    <t>Косыгина Т.В., математика, ВП, 1 кв.кат.</t>
  </si>
  <si>
    <t>Сальманова Т.Н., инженер-строитель, высшее, 1 категория</t>
  </si>
  <si>
    <t>Петрова Нина Дмитриевна, учитель математики, ВП, 1 кв.кат</t>
  </si>
  <si>
    <t xml:space="preserve">Овинова Л.И </t>
  </si>
  <si>
    <t>Шамоняева Валентина Алексеевна, учитель географии, ВП, 1 кв к</t>
  </si>
  <si>
    <t xml:space="preserve">Щипанова Л.Ф, физик преподаватель, ВП, 1 кв.кат.
</t>
  </si>
  <si>
    <t>Могутовская ООШ</t>
  </si>
  <si>
    <t>Золотухина О.Е., математика, Iкв.кат.</t>
  </si>
  <si>
    <t>Бобровицкая Е.В,учитель физики-математики,ВП,первая квал.категория</t>
  </si>
  <si>
    <t xml:space="preserve">Попова Валентина Семёновна, учитель математики, ВП, 1кв.кат.       </t>
  </si>
  <si>
    <t>Шуринова Е.В,, математика, ВП, первая</t>
  </si>
  <si>
    <t>филиал "Березовский имени Миронова Г.Г."</t>
  </si>
  <si>
    <t>Коняева А.Б., физика, ВП, первая</t>
  </si>
  <si>
    <t>МоБУ" Колтубанская ООШ</t>
  </si>
  <si>
    <t>Незнамов В.Г., среднее образоване</t>
  </si>
  <si>
    <t>Половинкина Наталья Алексеевна,учитель математики,высшее,1 категория; Дудакова Ольга Николаевна, учитель математики, высшее, 1 категория</t>
  </si>
  <si>
    <t>Березина О.А., математика, ВП, 1к/к</t>
  </si>
  <si>
    <t>Костенко Л.В.,физика,ВП, 1кв.кат.</t>
  </si>
  <si>
    <t>МОБУ"Краснослободская ООШ"</t>
  </si>
  <si>
    <t>Федоренко Л,И, учитель математики,ВП " Математика "-ОГПИ 1992.</t>
  </si>
  <si>
    <t>МОБУ "новотепловская ООШ"</t>
  </si>
  <si>
    <t>Ефремова Т.В., учитель начальных классов, СП, соответствие занимаемой должности</t>
  </si>
  <si>
    <t>Гильваншина Марина Никорлаевна, учитель физики и математики, ВП, 1 кв кат</t>
  </si>
  <si>
    <r>
      <t xml:space="preserve">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итого:</t>
    </r>
  </si>
  <si>
    <t>Афиркина Т.Н.  учитель математики. В/П, первая кв. категория</t>
  </si>
  <si>
    <t>Сальманова Т.Н. инженер-строитель, высшее, 1 категория</t>
  </si>
  <si>
    <t>Нечетова Ольга Александровна, учитель математики, ВП, 1 кв.кат.</t>
  </si>
  <si>
    <t>Найденова Е.А., учитель математики, высшее, 1 кв. категория</t>
  </si>
  <si>
    <t>Батищев С.В., учитель информатики и ИКТ, высшее, соответствие</t>
  </si>
  <si>
    <t>Козлов С.И., учитель физики и математики, ВП, 1 кв.к.</t>
  </si>
  <si>
    <t>Комарь Е.И., учитель физики, ВП соответствие</t>
  </si>
  <si>
    <t>Боровицкая Е.В,учитель физики и математики,ВП,первая категория</t>
  </si>
  <si>
    <t>Видяков В.А, педагогог профессионального обучения, ВН, соответствие</t>
  </si>
  <si>
    <t>Белорукова Н.Ф.,математика,ВП,1 кв.категория</t>
  </si>
  <si>
    <t>Уркунова Ю.В.,с/п, учитель начальных классов</t>
  </si>
  <si>
    <t>Федоренко Л.И.учитель математики,</t>
  </si>
  <si>
    <t>Гильваншина Марина Николаевна, учитель физики и математики, ВП, 1 кв категория</t>
  </si>
  <si>
    <t>1 Юров Илья</t>
  </si>
  <si>
    <t>Овинова Л.И, ВН, экономика, бакалавриат</t>
  </si>
  <si>
    <t>Костенко Л.В. Физика ВП,1кв.кат.</t>
  </si>
  <si>
    <t>Золотухина О.Е., математика, Iкв.кат</t>
  </si>
  <si>
    <t>Шишкина Л.Б., математика, ВП, 1 кат.</t>
  </si>
  <si>
    <t>Белова М. П., профессиональная переподготовка по программе Педагогическое образование (Математика), 1 кв.категория</t>
  </si>
  <si>
    <t>Леонтьева Тамара Ивановна, учитель русского языка и литературы, ВП, 1 кв.кат</t>
  </si>
  <si>
    <t>Лахина М.А.,   учитель математики,    ВП, I кв. категория</t>
  </si>
  <si>
    <t>Круглова С.В.,учитель русского языка и литературы, ВП, АВ</t>
  </si>
  <si>
    <t>Юдаева Людмила Николаевна, учитель русского языка и литературы, В/П, 1 кв. кат.</t>
  </si>
  <si>
    <t>Елисеева Светлана Олеговна, русский язык и литература, ВП, 1 кв. кат.</t>
  </si>
  <si>
    <t>Александрова Татьяна Павловна, русский язык и литература, ВП, высшая кв.кат.</t>
  </si>
  <si>
    <t>Близнец Н.В.,учитель начальных классов,русского языка и литературы ОШ,среднее специальное,первая</t>
  </si>
  <si>
    <t>МОБУ "Красногвардейская "</t>
  </si>
  <si>
    <t>Савельева Татьяна Алексеевна, учительрусского языка и литературы, высшее, высшая</t>
  </si>
  <si>
    <t>Кожина Марина Борисовна, учитель русского языка и литературы, ВП, ВК</t>
  </si>
  <si>
    <t>Сосунова Е.В., учитель русского языка и литературы, высшеее, высшая</t>
  </si>
  <si>
    <t>Петрова Валентина Владимировна, учитель русского языка и литературы, ВП, 1.</t>
  </si>
  <si>
    <t>Шашкина Л.В.,учитель русского яз. и литер.,ВП, 1 кв.к.</t>
  </si>
  <si>
    <t>Поляница Оксана Станиславовна, учитель русского языка и литературы, ВП, первая кв.кат.</t>
  </si>
  <si>
    <t>Сосина Л.С., учительрусского языка и литературы, ВП, соответствие</t>
  </si>
  <si>
    <t xml:space="preserve">Умербаева А.Х.учитель русского языка и литературы ,ВП,1 категория </t>
  </si>
  <si>
    <t>Моисеева Н. Ю., уч. рус.яз.  И лит., ВП, 1 кв.кат.</t>
  </si>
  <si>
    <t xml:space="preserve">Карпова Татьяна Алексеевна, учитель русского языка и литературы, высшее, соответствие </t>
  </si>
  <si>
    <t>Федорова В.И.учитель русск.яз и литер в/о соотв.</t>
  </si>
  <si>
    <t>Волынец л.в.,учитель русского языка и литературы,высшее,первая</t>
  </si>
  <si>
    <t>,Графова Л.А., учитель русского языка и литературы, ВП, 1 кв. кат</t>
  </si>
  <si>
    <t>Карпунина Наталья Дмитриевна, русский язык и литература,высшее,1</t>
  </si>
  <si>
    <t>Викторова Л.И. , учитель русского языка , высшее, первая</t>
  </si>
  <si>
    <t>Уколова Л.В., учитель русского языка и литературы, ВП, высшая</t>
  </si>
  <si>
    <t>Махмутова Людмила Анатольевна,учитель русского языка и литературы,ВП,1к/к</t>
  </si>
  <si>
    <t>Яковлева Т.В., учитель русского языка и литературы, ВП, высшая кв. категоря</t>
  </si>
  <si>
    <t>Иванова Елена Владимировна, социальный педагог, ВП, 1 кв.кат</t>
  </si>
  <si>
    <t>Максимова Надежда Викторовна, учитель русского языка и литературы, ВП, 1кв кат.</t>
  </si>
  <si>
    <t>Ерёмина Т.Н., учитель русского языка и литературы В,32 б\к</t>
  </si>
  <si>
    <t>Заишникова И Ю, учитель русского языка и литературы, вп, 1 кв. кат.</t>
  </si>
  <si>
    <t>Лонкина Татьяна Викторовна, русский язык и литература, ВП</t>
  </si>
  <si>
    <t>Коршикова Н. А.,учитель истории,высшее,первая</t>
  </si>
  <si>
    <t>Буцких Ольга Анатольевна, учитель русского языка и литературы, высшее, 1 кв. категория</t>
  </si>
  <si>
    <t>Петрова В.В., русский язык и литература, ВП, 1</t>
  </si>
  <si>
    <t>Осипова С.А., учитель русского языка и литературы, ВП</t>
  </si>
  <si>
    <t>Просвиркина М.В., учитель русского языка и литературы, ВП, 1 кв.кат.</t>
  </si>
  <si>
    <t>Иванова Ю.В, учитель русского языка и литературы, высшее, 1 кв.кат.</t>
  </si>
  <si>
    <t>Умербаева А.Х. учитель русского языка и литературы,ВП,1 кат.</t>
  </si>
  <si>
    <t>Пальцева А. Н., уч. рус.яз. И лит., ВП, 1 кв.кат.</t>
  </si>
  <si>
    <t>Карпова Татьяна Алексеевна, учитель русского языка и литературы, высшее, соответствие</t>
  </si>
  <si>
    <t>Федорова В.И.учитель русск.языка и лит.в/о, соотв.</t>
  </si>
  <si>
    <t>Шамкаева Алия Мусавилевна, учитель русского языка и литературы, ВПО,  I кв.кат.</t>
  </si>
  <si>
    <t>Волынец Л.В.учитель русского языка и литературы,высшее,первая</t>
  </si>
  <si>
    <t>Графова Л.А.,учитель русского языка и литературы,ВП,1 кв.кат</t>
  </si>
  <si>
    <t xml:space="preserve">Карпунина Наталья Дмитриевна. Русский язык и литература, высшее, 1 </t>
  </si>
  <si>
    <t>Викторова Л.И. учитель русскогоязыка</t>
  </si>
  <si>
    <t>Кистанова Еклена Михайловна</t>
  </si>
  <si>
    <t>Махмутова Людмила Анатольевна,учитель русского языка и литературы,ВП,1 к/к</t>
  </si>
  <si>
    <t>Иванова Л.В., учитель русского языка,ВП,1кв.кат.</t>
  </si>
  <si>
    <t>Фёдорова М.А.,уч. рус.яз и лит-ры, ВП, 1 кв кат</t>
  </si>
  <si>
    <t>Михайлова Людмила Михайловна, учитель русского языка, ВП, 1 кв.кат.</t>
  </si>
  <si>
    <t>Дубовская Т.Г., педагогическое образование (русский язык), 1 кв. категория</t>
  </si>
  <si>
    <t>МОБУ Искровская СОШ"</t>
  </si>
  <si>
    <t>МОБУ"Троицкая СОШ"</t>
  </si>
  <si>
    <t>Бузулукский район</t>
  </si>
  <si>
    <t>Попова Валентина Семёновна, учитель математики, ВП, 1 кв.кат.</t>
  </si>
  <si>
    <t>Белоконь Т.В., математика, ВП, высшая</t>
  </si>
  <si>
    <t>Михайлова Г.В., учитель математики, ВП, высшая</t>
  </si>
  <si>
    <t>Нечетова Ольга Александровна, математика и физика, ВП, 1 кв категория</t>
  </si>
  <si>
    <t>Косыгина Т.В., математика,ВП, 1 кв.кат</t>
  </si>
  <si>
    <t>Рыбина Г.Н., учитель математики, ВП, ВК</t>
  </si>
  <si>
    <t>Лагутина Л. М., учитель математики, ВП, 1 кв. категория</t>
  </si>
  <si>
    <t>Шишкина Л.Б., математика, ВП, 1</t>
  </si>
  <si>
    <t>Дубовицких В.Г.,учитель математики, ВП, первая</t>
  </si>
  <si>
    <t>Бобровицкая Е.В,учитель физики и математики, ВП, первая квал.категория</t>
  </si>
  <si>
    <t>Шуринова Е.В.</t>
  </si>
  <si>
    <t>"Подколкинская СОШ"</t>
  </si>
  <si>
    <t>Попова Валентина Семёновна,учитель математики, В/П, 1кв. кат.</t>
  </si>
  <si>
    <t>Михайлова Г.В., учитель математики, высшее педагогическое, высшая</t>
  </si>
  <si>
    <t>Нечетова Ольга Александровна, математика и физика, ВП, 1 кв. категория</t>
  </si>
  <si>
    <t>Рыбина Г.Н., учитель математики, высшее. Высшая</t>
  </si>
  <si>
    <t>Шишкина Л.Б, учитель математики, ВП, 1 к</t>
  </si>
  <si>
    <t>Шуринова Е.В., математтика, ВП, первая</t>
  </si>
  <si>
    <t>Бобровицкая Е.В,физики -математики,ИП,первая кв.кат</t>
  </si>
  <si>
    <t>ДКР №2</t>
  </si>
  <si>
    <t>Круглова С.В., учитель русского языка и литературы,ВП,АВ</t>
  </si>
  <si>
    <t>Юдаева Людмила Николаевна, учитель русского языка, В/П, 1 кв.кат.</t>
  </si>
  <si>
    <t>Елисеева С.В., учитель русского языка и литературы, ВП, высшая кв.кат.</t>
  </si>
  <si>
    <t>Сосновских И.В. учитель русского языка и литературы В/П, 1 кв.кат.</t>
  </si>
  <si>
    <t>Александрова Татьяна Павловна, русскитй язык и литература, ВП, высшая кв.кат.</t>
  </si>
  <si>
    <t>Близнец Н.В.,учитель начальных классов ,русского языка и литературы ОШ,среднее специальное,первая</t>
  </si>
  <si>
    <t>Кильдишова О.Ю., учитель русского языка, ВП, высшая</t>
  </si>
  <si>
    <t>Петрова В.В., русский язык и литература, ВП, 1 кат.</t>
  </si>
  <si>
    <t>Матыцина С.А., учтель русского языка и литературы, ВП, Высшая</t>
  </si>
  <si>
    <t>Иванова Ю.В., учитель русского языка и литературы, высшее, 1 кв.категория</t>
  </si>
  <si>
    <t>Петрова Любовь Александровна, учитель русского языка и литературы, ВП, первая</t>
  </si>
  <si>
    <t>Итого по МОУО</t>
  </si>
  <si>
    <t>2017- 2018 учебный год</t>
  </si>
  <si>
    <t>от 16.08.2017г.     № 296</t>
  </si>
  <si>
    <t>приказ ОО "О реализации районной системы оценки качества образования в 2017-2018 учебном году"</t>
  </si>
  <si>
    <t>на 1 сентября 2017-2018 уч.г.</t>
  </si>
  <si>
    <t>Филиал Каменносарминский</t>
  </si>
  <si>
    <t>Филиал Дмитриевский</t>
  </si>
  <si>
    <t>филиал Березовский</t>
  </si>
  <si>
    <t>2 четверть 2017-2018 уч.г.</t>
  </si>
  <si>
    <t>Победители и призеры муниципального этапа всероссийской олимпиады 2017-2018 учебного года</t>
  </si>
  <si>
    <t>Пивоварова</t>
  </si>
  <si>
    <t xml:space="preserve">Чернова </t>
  </si>
  <si>
    <t>Прокофьева</t>
  </si>
  <si>
    <t>Любовь</t>
  </si>
  <si>
    <t>Субботин</t>
  </si>
  <si>
    <t>Уткина</t>
  </si>
  <si>
    <t>Елена</t>
  </si>
  <si>
    <t>Анатольевна</t>
  </si>
  <si>
    <t xml:space="preserve">физическая культура </t>
  </si>
  <si>
    <t>Дмитрева</t>
  </si>
  <si>
    <t>Алксандровна</t>
  </si>
  <si>
    <t>Муниципальное общеобразовательноебюджетное учреждение"Тупиковская средняя общеобразовательная школа"</t>
  </si>
  <si>
    <t xml:space="preserve">Лерх </t>
  </si>
  <si>
    <t>Олег</t>
  </si>
  <si>
    <t>Андрианова</t>
  </si>
  <si>
    <t>Таналип</t>
  </si>
  <si>
    <t>Акмухаметжановна</t>
  </si>
  <si>
    <t>Гафетулин</t>
  </si>
  <si>
    <t>Муниципальное общеобразовательное бюджетное учреждение "Боровая основная общеобразовательная школа"</t>
  </si>
  <si>
    <t>Никитина</t>
  </si>
  <si>
    <t>Михайлова</t>
  </si>
  <si>
    <t>Олеговна</t>
  </si>
  <si>
    <t>Муниципальное общеобразовательное бюджетное учреждение "Подколкинская средняя общеобразовательная школа"</t>
  </si>
  <si>
    <t>Гриднев</t>
  </si>
  <si>
    <t>муниципальное общеобразовательное бюджетное учреждение "Староалександровская основная общеобразовательная школа"</t>
  </si>
  <si>
    <t>Зайцев</t>
  </si>
  <si>
    <t>Алексей</t>
  </si>
  <si>
    <t>Лушкина</t>
  </si>
  <si>
    <t>Муниципальное общеобразовательноебюджетное учреждение "Державинская средняя общеобразовательная школа"</t>
  </si>
  <si>
    <t xml:space="preserve">Немцева </t>
  </si>
  <si>
    <t>Константиновна</t>
  </si>
  <si>
    <t>Муниципальное  общеобразовательное бюджетное учреждение "Боровая средняя общеобразовательная школа"</t>
  </si>
  <si>
    <t>Пляшешник</t>
  </si>
  <si>
    <t>Святослав</t>
  </si>
  <si>
    <t>Валерьевич</t>
  </si>
  <si>
    <t>Медведев</t>
  </si>
  <si>
    <t>экология</t>
  </si>
  <si>
    <t xml:space="preserve">Тураева </t>
  </si>
  <si>
    <t>Диана</t>
  </si>
  <si>
    <t>Рустамовна</t>
  </si>
  <si>
    <t>Немцева</t>
  </si>
  <si>
    <t xml:space="preserve">Жукова </t>
  </si>
  <si>
    <t>Середкин</t>
  </si>
  <si>
    <t>Артём</t>
  </si>
  <si>
    <t>Владимирович</t>
  </si>
  <si>
    <t>Барсегян</t>
  </si>
  <si>
    <t>Лилия</t>
  </si>
  <si>
    <t>Артуровна</t>
  </si>
  <si>
    <t xml:space="preserve">Иванников </t>
  </si>
  <si>
    <t>Муниципальное общеобразовательное бюджетное учреждение "Краснослободская основная общеобразовательная школа"</t>
  </si>
  <si>
    <t>Цупрова</t>
  </si>
  <si>
    <t>Валерия</t>
  </si>
  <si>
    <t>Ивановна</t>
  </si>
  <si>
    <t>Муниципальное оббщеобразовательное бюджетное учреждение « Красногвардейцская средняя общеобразовательная школа имени Героя Российской Федерации Марченко Антона Александровна» Бузулукского района Оребургской обалсти</t>
  </si>
  <si>
    <t>Побежимова</t>
  </si>
  <si>
    <t>Алёна</t>
  </si>
  <si>
    <t>Исмагулов</t>
  </si>
  <si>
    <t>Влад</t>
  </si>
  <si>
    <t>Адльбекович</t>
  </si>
  <si>
    <t>Марчук</t>
  </si>
  <si>
    <t>Ксения</t>
  </si>
  <si>
    <t xml:space="preserve">Лунин </t>
  </si>
  <si>
    <t>Наильевич</t>
  </si>
  <si>
    <t>Муниципальное общеобразовательное бюджетное учреждение" Твердиловская основная общеобразовательная школа"</t>
  </si>
  <si>
    <t>Винокуров</t>
  </si>
  <si>
    <t>Михаил</t>
  </si>
  <si>
    <t>Евгеньевич</t>
  </si>
  <si>
    <t xml:space="preserve">Третяк </t>
  </si>
  <si>
    <t>Чубарева</t>
  </si>
  <si>
    <t>Хмелевских</t>
  </si>
  <si>
    <t>Эвелина</t>
  </si>
  <si>
    <t xml:space="preserve">Ковтунова </t>
  </si>
  <si>
    <t xml:space="preserve">русский язык </t>
  </si>
  <si>
    <t>Букина</t>
  </si>
  <si>
    <t>Лапин</t>
  </si>
  <si>
    <t>Виталий</t>
  </si>
  <si>
    <t>Ильина Ольга Викторовна</t>
  </si>
  <si>
    <t>Колпакова  Людмила Владимировна</t>
  </si>
  <si>
    <t>Савельева Татьяна Алексеевна</t>
  </si>
  <si>
    <t xml:space="preserve">3 место </t>
  </si>
  <si>
    <t>Сосновских Ирина Владимировна</t>
  </si>
  <si>
    <t>Жаншеева Светлана Сапаровна</t>
  </si>
  <si>
    <t>Кадысева Елена Александровна</t>
  </si>
  <si>
    <t>Косыгина Татьяна Викторовна</t>
  </si>
  <si>
    <t>Кутуков Дмитрий Валерьевич</t>
  </si>
  <si>
    <t>24.08.2003</t>
  </si>
  <si>
    <t>Поляков Сергей Петрович</t>
  </si>
  <si>
    <t>Бугров Алексей Викторович</t>
  </si>
  <si>
    <t>80,6</t>
  </si>
  <si>
    <t>Поликарпова Ольга Владимировна</t>
  </si>
  <si>
    <t>Митькин Николай Александрович</t>
  </si>
  <si>
    <t>Еремин Юрий Юрьевич</t>
  </si>
  <si>
    <t>58</t>
  </si>
  <si>
    <t>Максимов Алексей Фёдорович</t>
  </si>
  <si>
    <t>Самсонова Ольга Александровна</t>
  </si>
  <si>
    <t>Об итогах проведения входных контрольных работ в сентябре 2017</t>
  </si>
  <si>
    <t>28.09.2017г.           № 372а</t>
  </si>
  <si>
    <t>приказ</t>
  </si>
  <si>
    <t>Об итогах проведения входных контрольных работ по математике и русскому языку для обучающихся 11 классов в образовательных организациях Бузулукского района</t>
  </si>
  <si>
    <t>Об итогах проведения районного мониторинга  в 1 четверти 2017- 2018 учебного года</t>
  </si>
  <si>
    <t>25.11.2017г.     № 473</t>
  </si>
  <si>
    <t>25.09.2017г.           №354</t>
  </si>
  <si>
    <r>
      <t xml:space="preserve">11. По каким направлениям, на Ваш взгляд, следует организовать в школе внеурочную деятельность? </t>
    </r>
    <r>
      <rPr>
        <sz val="11"/>
        <color theme="1"/>
        <rFont val="Calibri"/>
        <family val="2"/>
        <charset val="204"/>
        <scheme val="minor"/>
      </rPr>
      <t xml:space="preserve">(можно указать кружок или секцию, где бы хотел заниматься ребенок) </t>
    </r>
  </si>
  <si>
    <t>2017-2018уч.г.</t>
  </si>
  <si>
    <t>Косенкова Светлана Владимировна, математика</t>
  </si>
  <si>
    <t>26, 1 кв.кат</t>
  </si>
  <si>
    <t>3 года, соответствие</t>
  </si>
  <si>
    <t>русский язык, Косенкова Светлана Владимировна</t>
  </si>
  <si>
    <t>7 лет, I кв. кат</t>
  </si>
  <si>
    <t>математикаГорячева М.А.</t>
  </si>
  <si>
    <t>1/0</t>
  </si>
  <si>
    <t>Серегина Е.В</t>
  </si>
  <si>
    <t>7/0</t>
  </si>
  <si>
    <t>русский Горячева М.А</t>
  </si>
  <si>
    <t>40/37 1 кв.кат.</t>
  </si>
  <si>
    <t>29/29</t>
  </si>
  <si>
    <t>Ефремова Татьяна Вениаминовна</t>
  </si>
  <si>
    <t>4/0, соответствие</t>
  </si>
  <si>
    <t>29/29, высшая к/к</t>
  </si>
  <si>
    <t>25/25, 1к/к</t>
  </si>
  <si>
    <r>
      <rPr>
        <sz val="11"/>
        <color rgb="FF000000"/>
        <rFont val="Times New Roman"/>
        <family val="1"/>
        <charset val="204"/>
      </rPr>
      <t>математика</t>
    </r>
    <r>
      <rPr>
        <b/>
        <sz val="9"/>
        <color indexed="8"/>
        <rFont val="Times New Roman"/>
        <family val="1"/>
        <charset val="204"/>
      </rPr>
      <t xml:space="preserve"> Гончарова А.Д   </t>
    </r>
  </si>
  <si>
    <t xml:space="preserve">Козлов С.И.  </t>
  </si>
  <si>
    <t>28 лет, 1 категория</t>
  </si>
  <si>
    <t>28 лет1 категория</t>
  </si>
  <si>
    <t xml:space="preserve">24 года, 1 категория </t>
  </si>
  <si>
    <r>
      <rPr>
        <sz val="9"/>
        <color theme="1"/>
        <rFont val="Times New Roman"/>
        <family val="1"/>
        <charset val="204"/>
      </rPr>
      <t xml:space="preserve">русский </t>
    </r>
    <r>
      <rPr>
        <sz val="11"/>
        <color theme="1"/>
        <rFont val="Calibri"/>
        <family val="2"/>
        <charset val="204"/>
        <scheme val="minor"/>
      </rPr>
      <t>Гончарова А.Д.</t>
    </r>
  </si>
  <si>
    <t xml:space="preserve"> 24 года,                         1 категория </t>
  </si>
  <si>
    <t>Шашкина Л.В.</t>
  </si>
  <si>
    <t>28 лет</t>
  </si>
  <si>
    <t>Осипова С.А.</t>
  </si>
  <si>
    <t>14 лет</t>
  </si>
  <si>
    <t>математикаМилова К.В</t>
  </si>
  <si>
    <t>10/ 2 мес/нет</t>
  </si>
  <si>
    <t>42/42/первая</t>
  </si>
  <si>
    <t>26/26/первая</t>
  </si>
  <si>
    <t>10/3/соответствие</t>
  </si>
  <si>
    <t>русский Милова К.В</t>
  </si>
  <si>
    <t>10/2мес/нет</t>
  </si>
  <si>
    <t>33/33/первая</t>
  </si>
  <si>
    <t>математика Рябых Т.В</t>
  </si>
  <si>
    <t>17л,В.к</t>
  </si>
  <si>
    <t>Костенко Л.В</t>
  </si>
  <si>
    <t>32г,1к</t>
  </si>
  <si>
    <t>русский Рябых Т.В</t>
  </si>
  <si>
    <t>Яковлева Т.В</t>
  </si>
  <si>
    <t>24г,В</t>
  </si>
  <si>
    <t>Иванова Л.В</t>
  </si>
  <si>
    <t>30л,1к</t>
  </si>
  <si>
    <t xml:space="preserve">математика-Черинкова Анна Ивановна </t>
  </si>
  <si>
    <t xml:space="preserve">39\39,1 категория </t>
  </si>
  <si>
    <t>Видяков Василий Андреевич</t>
  </si>
  <si>
    <t>2\2,соответствие  занимаемой должности</t>
  </si>
  <si>
    <t xml:space="preserve">Видяков Василий Андреевич </t>
  </si>
  <si>
    <t>русский- Черникова Анна Ивановна</t>
  </si>
  <si>
    <t>39\39, 1 категория</t>
  </si>
  <si>
    <t>Умербаева Акайша Хамзановна</t>
  </si>
  <si>
    <t>32\32 1 категория</t>
  </si>
  <si>
    <t>32\32   1 категория</t>
  </si>
  <si>
    <t>Осташкина М.Н.</t>
  </si>
  <si>
    <t>31,21, соотв.</t>
  </si>
  <si>
    <t>51,40,1кв.к.</t>
  </si>
  <si>
    <t>Федорова В.И.</t>
  </si>
  <si>
    <t>45,45, соотв.</t>
  </si>
  <si>
    <t>Сысуева Анна Геннадьевна</t>
  </si>
  <si>
    <t>26л, 26л, 1 кв. кат.</t>
  </si>
  <si>
    <t>37л.,37л., 1 кв. кат.</t>
  </si>
  <si>
    <t>Камышова Гаталья Игоревна</t>
  </si>
  <si>
    <t>22г., 7 л., без категории</t>
  </si>
  <si>
    <t>33г., 33г., 1 кв. кат.</t>
  </si>
  <si>
    <t>14л.. 4г., 1 кв. кат.</t>
  </si>
  <si>
    <t>Сикута О.Н.</t>
  </si>
  <si>
    <t>31 год/31год, А1</t>
  </si>
  <si>
    <t>11 лет/ 10 лет, А1</t>
  </si>
  <si>
    <t xml:space="preserve">19 лет/19 лет, А1 </t>
  </si>
  <si>
    <t>28 лет/28 лет, высшая к/к</t>
  </si>
  <si>
    <t>31 год/31год, высшая к/к</t>
  </si>
  <si>
    <t xml:space="preserve">19 лет/12 лет, А1 </t>
  </si>
  <si>
    <t>Кравченко Н.М.</t>
  </si>
  <si>
    <t>15 лет/ 15 лет/ первая</t>
  </si>
  <si>
    <t>Сальманова Т.Н.</t>
  </si>
  <si>
    <t>28 лет/ 28 лет/ первая</t>
  </si>
  <si>
    <t>22года/ 18лет/ высшая</t>
  </si>
  <si>
    <t>33 года / 32 года / первая</t>
  </si>
  <si>
    <t>8 лет/ 2 года/ соответствие</t>
  </si>
  <si>
    <t>Гулящева Ольга Николаевна</t>
  </si>
  <si>
    <t>31/31 год, 1кв.категория</t>
  </si>
  <si>
    <t>31/31 год, 1 кв.категория</t>
  </si>
  <si>
    <t>Петрова Нина Дмитриевна</t>
  </si>
  <si>
    <t>36/36 лет, 1 кв.категория</t>
  </si>
  <si>
    <t>32/32 года, высшая категория</t>
  </si>
  <si>
    <t>24/24 года</t>
  </si>
  <si>
    <t>Асташова Л.А., учитель начальных классов</t>
  </si>
  <si>
    <t>32/10, 1 кв.категория</t>
  </si>
  <si>
    <t>Русакова Наталья Викторовна, учитель математики</t>
  </si>
  <si>
    <t>29/29, соответствие занимаемой должности</t>
  </si>
  <si>
    <t>Карпова Татьяна Алексаеевна, учитель русского языка</t>
  </si>
  <si>
    <t>10/8, соответствие занимаемой должности</t>
  </si>
  <si>
    <t>Федорова Ирина Владимировна</t>
  </si>
  <si>
    <t>18 лет,4 года,1 к/к</t>
  </si>
  <si>
    <t>14 лет,14 лет,1 к/к</t>
  </si>
  <si>
    <t>16 лет,16 лет,1 к/к</t>
  </si>
  <si>
    <t>Феоктистова М.Н.</t>
  </si>
  <si>
    <t>29 лет, 29 лет, 1кв.кат</t>
  </si>
  <si>
    <t>Овинова Л.И.</t>
  </si>
  <si>
    <t>5 лет, 0 лет, б/к</t>
  </si>
  <si>
    <t>Баталова Е.А.</t>
  </si>
  <si>
    <t>24 года, 24 года, 1 кв.кат</t>
  </si>
  <si>
    <t>27 лет, 17 лет, 1 кв.кат</t>
  </si>
  <si>
    <t>Ракитина Вера Николаевна</t>
  </si>
  <si>
    <t>22/17 1 кв. категория</t>
  </si>
  <si>
    <t>Лахина Марина Александровна</t>
  </si>
  <si>
    <t>25/25  1 кв. категория</t>
  </si>
  <si>
    <t>Котлярова Ирина Борисовна</t>
  </si>
  <si>
    <t>27/27  1 кв. категория</t>
  </si>
  <si>
    <t>Корчагина Н.В.</t>
  </si>
  <si>
    <t>27 л.; высшая</t>
  </si>
  <si>
    <t>Комарь Е.И.</t>
  </si>
  <si>
    <t>3,5г.; соответствие</t>
  </si>
  <si>
    <t>Дубовицких В.Г.</t>
  </si>
  <si>
    <t>33г.; первая</t>
  </si>
  <si>
    <t>27л. высшая</t>
  </si>
  <si>
    <t>Просвиркина М.В.</t>
  </si>
  <si>
    <t>21 г.; первая</t>
  </si>
  <si>
    <t>Матыцина С.А.</t>
  </si>
  <si>
    <t>22 г.; высшая</t>
  </si>
  <si>
    <t xml:space="preserve">30 лет.         Высшая кв. кат.                 3 года        </t>
  </si>
  <si>
    <t>Найденова Евгения Александровна</t>
  </si>
  <si>
    <t>8 лет                   1 кв. кат.</t>
  </si>
  <si>
    <t>8 лет                                1 кв. кат.</t>
  </si>
  <si>
    <t>Лагутина Любовь Максимовна</t>
  </si>
  <si>
    <t>46 лет                     1 кв. кат.</t>
  </si>
  <si>
    <r>
      <rPr>
        <b/>
        <sz val="9"/>
        <color indexed="8"/>
        <rFont val="Times New Roman"/>
        <family val="1"/>
        <charset val="204"/>
      </rPr>
      <t>математика Петякшева        Елена Юрьевна    Габидуллина Ольга Михайловна</t>
    </r>
  </si>
  <si>
    <t>Сосунова Елена Владимировна</t>
  </si>
  <si>
    <t>23 года      Высшая кв. кат.</t>
  </si>
  <si>
    <t>Буцких Ольга Анатольевна</t>
  </si>
  <si>
    <t>17 лет                         1 кв. кат.</t>
  </si>
  <si>
    <t>15 лет               Высшая кв. кат.</t>
  </si>
  <si>
    <t>русский язык  Петякшева        Елена Юрьевна    Габидуллина Ольга Михайловна</t>
  </si>
  <si>
    <t xml:space="preserve">30 лет. Высшая кв. кат.3 года        </t>
  </si>
  <si>
    <t>Шевченко Мария Алесандровна</t>
  </si>
  <si>
    <t>26, 26, 1 кв кат</t>
  </si>
  <si>
    <t>26,26,1 кв кат</t>
  </si>
  <si>
    <t>33,33, высшая</t>
  </si>
  <si>
    <t>Василевская Наталья Петровна</t>
  </si>
  <si>
    <t>23, 23, 1К</t>
  </si>
  <si>
    <t>Кадысеыв Елена Александровна</t>
  </si>
  <si>
    <t>26, 26, 1К</t>
  </si>
  <si>
    <t>Дудакова Ольга Николаевна</t>
  </si>
  <si>
    <t>8, 8, 1К</t>
  </si>
  <si>
    <t>Нестерова Наталья Валерьевна</t>
  </si>
  <si>
    <t>22, 22, 1К</t>
  </si>
  <si>
    <t>Порловинкина Наталья Алексеевна</t>
  </si>
  <si>
    <t>12, 12, 1К</t>
  </si>
  <si>
    <t>34, 34, ВК</t>
  </si>
  <si>
    <t>Танеева Ирина Викторовна</t>
  </si>
  <si>
    <t>17,17, ВК</t>
  </si>
  <si>
    <t>Славгородских Надежда Васильевна</t>
  </si>
  <si>
    <t>12 лет\12 лет\1 кв.кат</t>
  </si>
  <si>
    <t>30лет\30 лет\1 кв.кат</t>
  </si>
  <si>
    <t>40 лет\26 лет\1 кв.кат</t>
  </si>
  <si>
    <t>24 года\19 лет\1 кв.кат</t>
  </si>
  <si>
    <t>30 лет\30 лет\1 кв.кат</t>
  </si>
  <si>
    <t>Токарева Нина Александровна</t>
  </si>
  <si>
    <t>28/28,1кв кат</t>
  </si>
  <si>
    <t>26/26,1кв кат</t>
  </si>
  <si>
    <t>28/28 1 кв кат</t>
  </si>
  <si>
    <t>26/26 нет кат</t>
  </si>
  <si>
    <t>математика Архирейская Л.Ю.</t>
  </si>
  <si>
    <t>26 л, 26 л, ВК</t>
  </si>
  <si>
    <t>1 г, 1 г, соответствие занимаемой должности</t>
  </si>
  <si>
    <t>38 л, 38 л, ВК</t>
  </si>
  <si>
    <t>русский Архирейская Л.Ю.</t>
  </si>
  <si>
    <t>34 г, 34 г, ВК</t>
  </si>
  <si>
    <t>23 г, 23 г, ВК</t>
  </si>
  <si>
    <t>25 л, 25 л, ВК</t>
  </si>
  <si>
    <t>математика Сенютина Наталия Сергеевна</t>
  </si>
  <si>
    <t xml:space="preserve"> 27 1кв.кат</t>
  </si>
  <si>
    <t>36 1 кв.кат</t>
  </si>
  <si>
    <t>русский язык Сенютина Наталия Сергеевна</t>
  </si>
  <si>
    <t>27 1 кв.кат</t>
  </si>
  <si>
    <t>Фёдорова   Марина Александровна</t>
  </si>
  <si>
    <t>34 1 кв.кат</t>
  </si>
  <si>
    <t>Елизарова Инна Александровна</t>
  </si>
  <si>
    <t>10, первая</t>
  </si>
  <si>
    <t>11, первая</t>
  </si>
  <si>
    <t>25, высшая</t>
  </si>
  <si>
    <t>8, первая</t>
  </si>
  <si>
    <t>Жарких Людмила Васильевна</t>
  </si>
  <si>
    <t>35/35 лет, певая</t>
  </si>
  <si>
    <t>30/30 лет, первая</t>
  </si>
  <si>
    <t>4/4 г, "соответствие"</t>
  </si>
  <si>
    <t>30/30, первая</t>
  </si>
  <si>
    <t>Штанникова Галина Феогентовна</t>
  </si>
  <si>
    <t>29,29, высшая кв.кат</t>
  </si>
  <si>
    <t>Щипанова Людмила Феогентовна</t>
  </si>
  <si>
    <t>32,32, 1кв кат</t>
  </si>
  <si>
    <t>43,43, 1кв. Кат</t>
  </si>
  <si>
    <t>28,28, 1 кв кат</t>
  </si>
  <si>
    <t>Нечетова Ольга Александровна, математика и физика, ВП, 1 кв. кат.</t>
  </si>
  <si>
    <t>Афиркина Татьяна Николаевна, учитель математики, В/П,  первая кв. кат.</t>
  </si>
  <si>
    <t>Козлов С.И.,учитель математики,ВП,1 кв.к.</t>
  </si>
  <si>
    <t>Березина О.А., математика,ВП, 1кв.кат.</t>
  </si>
  <si>
    <t>Батищев Сергей Владимирович, учитель информатики и ИКТ, высшее, соответветствие занимаемой должности, Рыбина Г.Н., учитель математики, высшее, высшая.</t>
  </si>
  <si>
    <t>Сальманова Т.Н., учитель математики, высшее, 1 категория</t>
  </si>
  <si>
    <t>Бобровицкая Е.В учитель физики- математики, ВП,первая</t>
  </si>
  <si>
    <t>Кадысева Елена Александровна, учитель математики и физики, ВО, 1К</t>
  </si>
  <si>
    <t>Комарь Е.И., учитель физики,ВП,  соответствие</t>
  </si>
  <si>
    <t>Шишкина Л.Б. учитель математики, высшее, 1 кв.кат.</t>
  </si>
  <si>
    <t>Косыгина Т.В.,математика, ВП, 1 кв к</t>
  </si>
  <si>
    <t>Видяков Василий Андреевич, педагог профессионального обучения (информатика), высшее, соответствия</t>
  </si>
  <si>
    <t>МОБУ " Краснослободская ООШ"</t>
  </si>
  <si>
    <t>Серегина Е.В., учитель математики,ВП, нет категории</t>
  </si>
  <si>
    <t>МОБУ "Могутовская ООШ</t>
  </si>
  <si>
    <t>Золотухина О.Е., математика, высшее, I кв. кат.</t>
  </si>
  <si>
    <t>Гильваншина М.Н., учитель физики и математики, ВП, 1 кв кат</t>
  </si>
  <si>
    <t>Лахина М.А., учитель математики, ВП, 1 кв. категория</t>
  </si>
  <si>
    <t>Костенко Л.В. физика, ВП, 1 кв. кат.</t>
  </si>
  <si>
    <t>Невежина А.Ф, уч-ль матем, ВП, 1 кв.кат</t>
  </si>
  <si>
    <t>Белорукова Надежда Фёдоровна, математика, ВП, 1 категория</t>
  </si>
  <si>
    <t>Щипанова Людмила Феогентовна, физик,преподаватель,ВП, первая</t>
  </si>
  <si>
    <t>Белова Марина Петровна, профессиональная переподготовка по программе Педагогическое образование (Математика),высшее "Прикладная информатика (в экономике),  1 к/к</t>
  </si>
  <si>
    <t>Леонтьева Тамара Ивановна, учитель русского языка, ВП, 1 кв.категория</t>
  </si>
  <si>
    <t>Ефремова Т.В., учитель начальных классов, соответствие занимаемой должности</t>
  </si>
  <si>
    <t>Коняева А.Б.уч.физики,в/о,1кв.кат.</t>
  </si>
  <si>
    <t>Овинова Л.И. высшее., бухгалтер,экономист,аудит</t>
  </si>
  <si>
    <t>Уркунова Юлия Васильевна, учитель физики и математики, C/П</t>
  </si>
  <si>
    <t>Незнамов Вадим Геннадьевич, б/к</t>
  </si>
  <si>
    <t>Группа "риска"               (кол-во обуч-ся)</t>
  </si>
  <si>
    <t>Сальманова Татьяна НиколаевнаЮ учитель математики,высшее,1 категория</t>
  </si>
  <si>
    <t xml:space="preserve">Комарь Е.И. соответствие, </t>
  </si>
  <si>
    <t>Бобровицкая Е.В.,учитель физики и математики, образование высшее,первая квал.категория</t>
  </si>
  <si>
    <t>Косыгина Т.В,, математика, ВП, 1кк</t>
  </si>
  <si>
    <t xml:space="preserve">Попова Валентина Семёновна,учитель математики, В/П, 1кв.кат. </t>
  </si>
  <si>
    <t>Петрова Нина Дмитриевна, математика, ВП, 1 кв. категория</t>
  </si>
  <si>
    <t xml:space="preserve">Половинкина Н.А., учитель математики, ВП,1 К.; Дудакова О.Н.., учитель математики, ВП, 1К, </t>
  </si>
  <si>
    <t>Ежелева Н.И., математика и информатика, ВП, 1</t>
  </si>
  <si>
    <t>Шуринова Е.В., математика, высшее, первая.</t>
  </si>
  <si>
    <t>Баталова Елена Александровна,учитель математики,информатики и ВТ,ВП,1кв.кат.</t>
  </si>
  <si>
    <t xml:space="preserve">Видяков Василий Андреевич, педагог профессионального обучения (информатика), высшее, соответствия </t>
  </si>
  <si>
    <t>Костенко Л.В. ,физика.ВП, 1 кв.кат.</t>
  </si>
  <si>
    <t>Каменносарминский филиал МОБУ "Красногвардейская СОШ им. Марченко А.А."</t>
  </si>
  <si>
    <t>Гильваншина М.Н.., учитель физики и математики, ВП, 1 кв категория</t>
  </si>
  <si>
    <t>Золотухина О.Е.,  математика, высшее, Iкв. кат</t>
  </si>
  <si>
    <t>Ефремова Татьяна Вениаминовна, учитель начальных классов, СП, соответствие занимаемой должности</t>
  </si>
  <si>
    <t>Щипанова Людмила Феогентовна, физик,преподаватель,высшее, первая</t>
  </si>
  <si>
    <t>Белова Марина Петровна, профессиональная переподготовка по программе Педагогическое образование (Математика),высшее "Прикладная информатика (в экономике),  1 кв.категория</t>
  </si>
  <si>
    <t>Уркунова Юлия Васильевна, учитель математики и физики, C/П</t>
  </si>
  <si>
    <t>филиал "Березовский" МОБУ "Троицкая СОШ"</t>
  </si>
  <si>
    <t>Коняева А.Б.уч.физики в/о,1кв.к</t>
  </si>
  <si>
    <t>Шамоняева Валентина Алексеевна, учитель географии, ВП, 1 кв.кат</t>
  </si>
  <si>
    <t>Невежина А.Ф, уч.матем, ВП, 1 кв кат</t>
  </si>
  <si>
    <t>Круглова С.В., учитель русского языка и литературы, ВП, АВ.</t>
  </si>
  <si>
    <t>Елисеева С.В., учитель русского языка, ВП, высшая кв.кат.</t>
  </si>
  <si>
    <t>Сосновских Ирина Владимировна, учитель русского языка и литературы; первая, высшее</t>
  </si>
  <si>
    <t>Александрова Татьяна Павловна,  русский язык и литература, ВП, высшая</t>
  </si>
  <si>
    <t>Близнец Н.В.,учитель начальных классов и русского языка и литературы ОШ,среднее специальное,первая</t>
  </si>
  <si>
    <t>МОБУ"Новоалександровская СОШ"</t>
  </si>
  <si>
    <t>Гопрбачева Т.Н, учитель русского языка и литературы, ВП, ВКК</t>
  </si>
  <si>
    <t>Кильдишова Ольга Юрьевна, учитель русского языка, ВП, высшая кв.категория</t>
  </si>
  <si>
    <t>Петрова В.В., учитель русского языка и литературы,  ВП, 1 кат.</t>
  </si>
  <si>
    <t>Матыцина С.А., учитель русского языка и литературы, ВП, высшая</t>
  </si>
  <si>
    <t>Иванова Ю.В., учитель русского языка и литературы, ВП, 1</t>
  </si>
  <si>
    <t>Кол-во обуч-ся, писавших ПКР</t>
  </si>
  <si>
    <r>
      <t xml:space="preserve">Группа "риска"               </t>
    </r>
    <r>
      <rPr>
        <sz val="10"/>
        <rFont val="Times New Roman"/>
        <family val="1"/>
        <charset val="204"/>
      </rPr>
      <t>(кол-во обуч-ся)</t>
    </r>
  </si>
  <si>
    <t>Попова Валентина Семёновна, учитель математики, В/П,1кв.кат.</t>
  </si>
  <si>
    <t>Белоконь Т.В., математика, ВП,ВК</t>
  </si>
  <si>
    <t>Михайлова Г.В., учитель математики, высшее, высшая категория</t>
  </si>
  <si>
    <t>Косыгина Т.В., математика, ВП, 1кв к</t>
  </si>
  <si>
    <t>Шишкина Л.Б., учитель математики, высшее,1кат.</t>
  </si>
  <si>
    <t>Шуринова Е.В., математика, высшее, первая</t>
  </si>
  <si>
    <t>Бобровицкая Е,В,учитель физики-математ,образование ВП,первая квалиф.катег.</t>
  </si>
  <si>
    <t xml:space="preserve">ПКР Математика </t>
  </si>
  <si>
    <t>Кол-во выполнявших работу</t>
  </si>
  <si>
    <t>Группа "риска"</t>
  </si>
  <si>
    <t>24-56</t>
  </si>
  <si>
    <t>57-71</t>
  </si>
  <si>
    <t>72-100</t>
  </si>
  <si>
    <t>к-во</t>
  </si>
  <si>
    <t>ВКР Математика 12.09.2017</t>
  </si>
  <si>
    <t xml:space="preserve">ВКР русский язык </t>
  </si>
  <si>
    <t>ДКР №2 26.10.2017</t>
  </si>
  <si>
    <t>МОБУ "БороваяСОШ"</t>
  </si>
  <si>
    <t>ПКР Русский язык 19.12.2017</t>
  </si>
  <si>
    <t>ПКР Математика базовый уровень</t>
  </si>
  <si>
    <t>ПКР математика  профиль 21.12.2017</t>
  </si>
  <si>
    <t xml:space="preserve">В 28 школах  и 3 филиалах района, имеющих лицензии на осуществление образовательной деятельности  85 учащихся обучаются по общеобразовательным программам 7 вида,   что составляет 2,4 % от общего количества учащихся: В 31 девятых классах обучается 359 учащихся,  средняя наполняемость составляет 11,6 чел.                                                                                                          В 10 одиннадцатых классах обучается 49 чел., средняя наполняемость -4,9 чел.                                                                                                                                                              Все общеобразовательные учреждения района имеют свободный доступ  в Интернет, на 11 школьников приходится 1 компьютер с выходом в интернет, в среднем кажый школьник может пользоваться Интернет в течение двух часов   Вакансии в школах Бузулукского района отсутствуют.                         </t>
  </si>
  <si>
    <t xml:space="preserve">В 31 школах района, имеющих лицензии на осуществление образовательной деятельности  88 учащихся обучаются по общеобразовательным программам 7 вида,   что составляет 2,5 % от общего количества учащихся:                                                               В 16 девятых классах обучается 229 учащихся,  средняя наполняемость составляет 14,3 чел.                                                                                                          В 8 одиннадцатых классах обучается 41 чел., средняя наполняемость -3,7 чел.                                                                                                                                                              Все общеобразовательные учреждения района имеют свободный доступ  в Интернет, на 11 школьников приходится 1 компьютер с выходом в интернет, в среднем кажый школьник может пользоваться Интернет в течение двух часов   Вакансии в школах Бузулукского района отсутствуют.                         </t>
  </si>
  <si>
    <t>РУССКИЙ ЯЗЫК                                наименование ОУ</t>
  </si>
  <si>
    <t>ФИО учителя, специальность по диплому, образование,  кв.кат</t>
  </si>
  <si>
    <t xml:space="preserve">МОБУ «Боровая СОШ» </t>
  </si>
  <si>
    <t>Круглова С.В.,учитель русского языка и литературы, ВП,АВ</t>
  </si>
  <si>
    <t>ЮдаеваЛ.Н., учитель русского языка, В/П. 1 кв. кат.</t>
  </si>
  <si>
    <t>Елисеева С.О., ВП, русский язык и литература, 1 кв.кат.</t>
  </si>
  <si>
    <t>Сосновских И.В., учитель русского языка и литературы; ВП; первая</t>
  </si>
  <si>
    <t>Александрова Т.П., русский язык, литература, ВП, высшая кв. категория</t>
  </si>
  <si>
    <t>Близнец Н.В.,СП,учитель начальных классов и русского языка и литературы ОШ,первая</t>
  </si>
  <si>
    <t>7а</t>
  </si>
  <si>
    <t>Савельева Т.А., учтель русского языка, ВП, высшая</t>
  </si>
  <si>
    <t>7б</t>
  </si>
  <si>
    <t>МОБУ " Палимовская СОШ"</t>
  </si>
  <si>
    <t>Сосунова Е.В., учитель русского языка и литературы. ВП, Высшая</t>
  </si>
  <si>
    <t>Кожина М.Б., учитель русского языка и литературы, ВП, ВК</t>
  </si>
  <si>
    <t>Ушакова И.В., учитель русского языка и литературы, ВП, ВК</t>
  </si>
  <si>
    <t xml:space="preserve">Шашкина Л.В.,учитель русского языка и литературы,ВП,1 кв.кат </t>
  </si>
  <si>
    <t>Иванова Ю.В., учитель русского языка и литературы, ВП,  кв.категория</t>
  </si>
  <si>
    <t>МОБУ " Тупиковская СОШ"</t>
  </si>
  <si>
    <t xml:space="preserve">Умербаева А.Х. учитель русского языка,ВП,1 категория </t>
  </si>
  <si>
    <t>Моисеева Н.Ю., учитель русского языка, ВП, 1 кв.кат.</t>
  </si>
  <si>
    <t>Федорова В.И. уч.русского языка и литературы, ВП.,соотв.</t>
  </si>
  <si>
    <t>Дмитриевский филиал  МОБУ " Новоалександровская СОШ"</t>
  </si>
  <si>
    <t>Карпова Т.А., учитель русского языка и литературы, ВП, соответствие.</t>
  </si>
  <si>
    <t>Шамкаева А.М., учитель русского языка и литературы, ВПО, I кв.категория</t>
  </si>
  <si>
    <t>Графова Л.А.учитель русского языка и литературы ВП, 1 кв кат</t>
  </si>
  <si>
    <t>Солгалова М.М., учитель русского языка, ВП, ВКК</t>
  </si>
  <si>
    <t>Волынец Л. В., учитель русского язка и литературы, ВП, 1 кв.к</t>
  </si>
  <si>
    <t>Викторова.Л.И.,учитель русского языка, ВП,1 кв.кат</t>
  </si>
  <si>
    <t>МОБУ" Проскуринская ООШ"</t>
  </si>
  <si>
    <t>Яковлева Т. В., учитель русского языка и литературы,ВП, высшая кв. категория</t>
  </si>
  <si>
    <t>Карпунина Н.Д.,русский язык и литература,ВП,1кв к</t>
  </si>
  <si>
    <t>Уколова Л.В., учитель русского языка и литературы, ВП, выс.к.</t>
  </si>
  <si>
    <t>Махмутова Л.А.,учитель русского языка и литературы,ВП,1 кв.кат.</t>
  </si>
  <si>
    <t>Петрова В.В., русский язык и литература, ВП, 1 кв.кат</t>
  </si>
  <si>
    <t>Фёдорова М.А, рус.яз и лит-ры, ВП, 1 кв.кат</t>
  </si>
  <si>
    <t xml:space="preserve">Иванова Е.В., соц.пед.с правом преподавания русского языка в осн.школе,ВП,1кв.к. </t>
  </si>
  <si>
    <t>Максимова Н.В. учитель русского языка и литературы, ВП 1 кв.кат</t>
  </si>
  <si>
    <t>Кол-во обуч-ся, выполнявших ПКР</t>
  </si>
  <si>
    <t>Ерёмина Т.Н. русский язык и литература, ВП,б/к</t>
  </si>
  <si>
    <t>Заишникова И Ю, учитель русского языка и литературы, В/П, 1 кв. кат.</t>
  </si>
  <si>
    <t>Елисеева С.О., ВП, учитель русского языка и литературы, 1кв. кат.</t>
  </si>
  <si>
    <t>Камышова Е.А.,, педагог-психолог, ВП, нет</t>
  </si>
  <si>
    <t>Лонкина Т.В., русский язык и литература, ВП, 1 кв.кат.</t>
  </si>
  <si>
    <t>Коршикова Н.А., история, ВП, 1кв.кат</t>
  </si>
  <si>
    <t>8А</t>
  </si>
  <si>
    <t>Савельева Т.А., учитель русского языка, ВП, высшая</t>
  </si>
  <si>
    <t>8Б</t>
  </si>
  <si>
    <t>Жаншеева С.С., учитель русского языка и литературы, ВП, высшая</t>
  </si>
  <si>
    <t>8В</t>
  </si>
  <si>
    <t>Буцких О.А., учитель русского языка и литературы, ВП, 1 кв. категория</t>
  </si>
  <si>
    <t>Осипова С.А., ВП, учитель русского языка и литературы</t>
  </si>
  <si>
    <t>Умербаева А.Х. учитель русского  языка и литературы,ВП, 1 категория .</t>
  </si>
  <si>
    <t>Пальцева А. Н., рус.яз. и лит., ВП, 1 кв. кат.</t>
  </si>
  <si>
    <t>Федорова В.И. уч. русскогояз.и литер.,в/о,соотв.</t>
  </si>
  <si>
    <t>Карпова Т.А., учитель русского языка и литературы,высшее, соответствие.</t>
  </si>
  <si>
    <t>Шамкаева А.М., учитель русского языка и литературы, ВП, I кв.категория</t>
  </si>
  <si>
    <t>Графова Л.А. учитель русского языка и литературы, ВП, 1 кв.кат.</t>
  </si>
  <si>
    <t>Волынец Л.В.учитель русского языка и литературы,высшее,1 категория</t>
  </si>
  <si>
    <t>Викторова Л.И., учитель русского языка и литературы,ВП, 1 кв.кат</t>
  </si>
  <si>
    <t>Иванова Л.В., учитель русского языка, ВП, 1кв.кат.</t>
  </si>
  <si>
    <t>Карпунина Н.Д., русский язык и литература, ВП, 1 кв к</t>
  </si>
  <si>
    <t>Кистанова Е.М., учитель русского языка и литературы, ВП, 1 кв. кат.</t>
  </si>
  <si>
    <t>Махмутова Л.А.,учитель русского языка и литературы,ВП,1 к/к</t>
  </si>
  <si>
    <t>Петрова В.В.,русский язык и литература, ВП, 1 кв.кат</t>
  </si>
  <si>
    <t>Фёдорова М.А,Ю уч.рус.яз и лит-ры, ВП, 1 кв.кат</t>
  </si>
  <si>
    <t>Михайлова Л.М. ВП, учитель русского языка и литературы,ВП, 1-я кв категория</t>
  </si>
  <si>
    <t>Дубовская Т.Г., педагогическое образование (русский язык), ВП, 1 кв. категория</t>
  </si>
  <si>
    <t>МОБУ Проскуринская ООШ</t>
  </si>
  <si>
    <t>МОБУ "Новотёпловская ООШ"</t>
  </si>
  <si>
    <t>филиал "Березовский"</t>
  </si>
  <si>
    <t>МОБУ"БООШ"</t>
  </si>
  <si>
    <t>МОБУ"Твердиловская ООШ"</t>
  </si>
  <si>
    <t>МОБУ"Алдаркинская ООШ"</t>
  </si>
  <si>
    <t>Новоалександровская СОШ</t>
  </si>
  <si>
    <t>Каминносарминский филиал МОБУ"Красногвардейская СОШ имени Марченко А.А."</t>
  </si>
  <si>
    <t xml:space="preserve"> МОБУ "Верхневязовская СОШ"</t>
  </si>
  <si>
    <t>МОБУ"Жилинская СОШ"</t>
  </si>
  <si>
    <t>Кол-во об-ся по списку</t>
  </si>
  <si>
    <t>Кол-во об-ся, выполнявших работу</t>
  </si>
  <si>
    <t>Количество обуч-ся, получивших соответствующую отметку за диктант</t>
  </si>
  <si>
    <t>Показатель %         "4" и "5"</t>
  </si>
  <si>
    <t>Количество обуч-ся, получивших соответствующую отметку за грамматическое задание</t>
  </si>
  <si>
    <t>СикутаО.Н. уч.нач., ВП, А1</t>
  </si>
  <si>
    <t>Корчагина Н.В.учитель нач.кл., в.кв.кат.</t>
  </si>
  <si>
    <t>Федорова И.В.,учитель начальных классов,ВП,1 к/к</t>
  </si>
  <si>
    <t>Жарких Л.В., учитель начальных классов, 1 кв. категория</t>
  </si>
  <si>
    <t>Славгородских Н.В., социальный педагог, высшее, I кв.кат.</t>
  </si>
  <si>
    <t>Штанникова Г.Ф., «Физик.Преподаватель.», высшее, высшая кв.кат.</t>
  </si>
  <si>
    <t>Гулящева Ольга Николаевна высшее педагогическое 1 кв.категория</t>
  </si>
  <si>
    <t>филиал Березовский имени Миронова Г.Г."</t>
  </si>
  <si>
    <t xml:space="preserve">Осташкина Марина Николаевна учительначальных классов        кв.кат-соответствие   </t>
  </si>
  <si>
    <t>Диянова Галина Юрьевна, начальные классы,СП, соответствие</t>
  </si>
  <si>
    <t xml:space="preserve">Черникова А.И.учитель нач.классов ,ВП,1 категория </t>
  </si>
  <si>
    <t>Каменносарминский филиал МОБУ "Красногвардейская СОШ имени Марченко"</t>
  </si>
  <si>
    <t>Шевченко Мария Александровна, ОЗО БГТИ 3 курс, начальное образование, нет</t>
  </si>
  <si>
    <t>Токарева Нина Александровна, преподавание в начальных классах, средне-спец., 1 кв.категория</t>
  </si>
  <si>
    <t xml:space="preserve"> Асташова Л.А. учитель начальных классов, 1 кат</t>
  </si>
  <si>
    <t>Елизарова И.А., начальные классы. ВП, соотв</t>
  </si>
  <si>
    <t>Сысуева А.Г., учитель начальных классов,высшее,1 категория</t>
  </si>
  <si>
    <t>Ракитина В.Н., 1 кв. категория, Бакалавр, начальное образование</t>
  </si>
  <si>
    <t>Петякшева Елена Юрьевна,учитель начальных классов,высшее,высшей</t>
  </si>
  <si>
    <t>Косенкова С.В., учитель начальных классов, ВП, 1 кв.кат.</t>
  </si>
  <si>
    <t>Лежнева Р.Н., учитель начальных классов, СП</t>
  </si>
  <si>
    <t>Василевская Наталья Петровна, социальный педагог, ВП, 1 кв. к., Нестнрова Н.В.</t>
  </si>
  <si>
    <t>МОБУ " Краснослободская ОШ"</t>
  </si>
  <si>
    <t>Горячева М.А. , учитель начальных классов, Ср.-спец., нет категории</t>
  </si>
  <si>
    <t>Архирейская Л.Ю. уч.нач.кл.Анохина Е.В. Учитель начальных классов, средне-специальное, соответствие</t>
  </si>
  <si>
    <t>Наумова  Татьяна Анатольевна, учитель начальных классов, ВП, б/к</t>
  </si>
  <si>
    <t>Сенютина Н.С, уч.нач.кл, 1 кв.кат, ср.спец</t>
  </si>
  <si>
    <t>Рябых Т.В. уч.нач.кл. высш.кат</t>
  </si>
  <si>
    <t>Милова К.В., средне спец., воспитатель ДОУ, б/к</t>
  </si>
  <si>
    <t>Феоктистова Марина Николаевна, учитель начальных классов, ВП, 1 кв.категория</t>
  </si>
  <si>
    <t>СвяткинаС.В.</t>
  </si>
  <si>
    <t>Демьянова Л.И.ВП,учитель начальных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</si>
</sst>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;[Red]0.0"/>
    <numFmt numFmtId="167" formatCode="0.0%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4" fontId="0" fillId="0" borderId="0" xfId="0" applyNumberFormat="1"/>
    <xf numFmtId="2" fontId="0" fillId="0" borderId="1" xfId="0" applyNumberFormat="1" applyBorder="1"/>
    <xf numFmtId="165" fontId="0" fillId="0" borderId="1" xfId="0" applyNumberFormat="1" applyBorder="1"/>
    <xf numFmtId="0" fontId="8" fillId="0" borderId="1" xfId="0" applyFont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6" fillId="0" borderId="1" xfId="0" applyNumberFormat="1" applyFont="1" applyFill="1" applyBorder="1" applyAlignment="1">
      <alignment horizontal="left" vertical="top"/>
    </xf>
    <xf numFmtId="165" fontId="16" fillId="0" borderId="1" xfId="0" applyNumberFormat="1" applyFont="1" applyFill="1" applyBorder="1" applyAlignment="1">
      <alignment horizontal="left" vertical="top"/>
    </xf>
    <xf numFmtId="165" fontId="16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3" xfId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9" fillId="0" borderId="1" xfId="1" applyFill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21" fillId="2" borderId="6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center"/>
    </xf>
    <xf numFmtId="167" fontId="21" fillId="3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7" fontId="21" fillId="4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67" fontId="21" fillId="5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3" fillId="0" borderId="14" xfId="0" applyFont="1" applyBorder="1"/>
    <xf numFmtId="0" fontId="22" fillId="3" borderId="1" xfId="0" applyFont="1" applyFill="1" applyBorder="1" applyAlignment="1">
      <alignment horizontal="center" vertical="top"/>
    </xf>
    <xf numFmtId="167" fontId="22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165" fontId="22" fillId="0" borderId="1" xfId="0" applyNumberFormat="1" applyFont="1" applyFill="1" applyBorder="1" applyAlignment="1">
      <alignment horizontal="center" vertical="top"/>
    </xf>
    <xf numFmtId="0" fontId="23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0" fillId="6" borderId="1" xfId="0" applyFill="1" applyBorder="1"/>
    <xf numFmtId="0" fontId="0" fillId="7" borderId="1" xfId="0" applyFill="1" applyBorder="1"/>
    <xf numFmtId="0" fontId="0" fillId="6" borderId="0" xfId="0" applyFill="1"/>
    <xf numFmtId="164" fontId="0" fillId="6" borderId="0" xfId="0" applyNumberFormat="1" applyFill="1"/>
    <xf numFmtId="164" fontId="5" fillId="6" borderId="0" xfId="0" applyNumberFormat="1" applyFont="1" applyFill="1"/>
    <xf numFmtId="14" fontId="0" fillId="6" borderId="0" xfId="0" applyNumberFormat="1" applyFill="1"/>
    <xf numFmtId="0" fontId="12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6" borderId="0" xfId="0" applyFill="1"/>
    <xf numFmtId="0" fontId="2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5" fontId="2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2" fontId="17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/>
    <xf numFmtId="0" fontId="16" fillId="0" borderId="1" xfId="0" applyFont="1" applyFill="1" applyBorder="1" applyAlignment="1"/>
    <xf numFmtId="0" fontId="2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/>
    <xf numFmtId="165" fontId="0" fillId="0" borderId="0" xfId="0" applyNumberFormat="1" applyBorder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9" fontId="12" fillId="0" borderId="1" xfId="0" applyNumberFormat="1" applyFont="1" applyBorder="1" applyAlignment="1">
      <alignment vertical="center"/>
    </xf>
    <xf numFmtId="9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top"/>
    </xf>
    <xf numFmtId="0" fontId="11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7" fillId="0" borderId="1" xfId="0" applyFont="1" applyBorder="1" applyAlignment="1"/>
    <xf numFmtId="9" fontId="11" fillId="0" borderId="1" xfId="0" applyNumberFormat="1" applyFont="1" applyBorder="1" applyAlignment="1">
      <alignment vertical="center"/>
    </xf>
    <xf numFmtId="9" fontId="11" fillId="0" borderId="4" xfId="0" applyNumberFormat="1" applyFont="1" applyBorder="1" applyAlignment="1">
      <alignment vertical="center"/>
    </xf>
    <xf numFmtId="9" fontId="0" fillId="0" borderId="1" xfId="0" applyNumberFormat="1" applyBorder="1" applyAlignment="1"/>
    <xf numFmtId="0" fontId="11" fillId="0" borderId="4" xfId="0" applyFont="1" applyBorder="1" applyAlignment="1">
      <alignment vertical="center"/>
    </xf>
    <xf numFmtId="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8" fillId="0" borderId="1" xfId="0" applyFont="1" applyBorder="1" applyAlignment="1"/>
    <xf numFmtId="0" fontId="2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6" fillId="0" borderId="1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16" fontId="5" fillId="0" borderId="4" xfId="0" applyNumberFormat="1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6" borderId="0" xfId="0" applyFill="1"/>
    <xf numFmtId="0" fontId="0" fillId="0" borderId="14" xfId="0" applyBorder="1" applyAlignment="1">
      <alignment horizontal="center"/>
    </xf>
    <xf numFmtId="0" fontId="7" fillId="6" borderId="1" xfId="0" applyFont="1" applyFill="1" applyBorder="1" applyAlignment="1">
      <alignment vertical="top" wrapText="1"/>
    </xf>
    <xf numFmtId="0" fontId="0" fillId="6" borderId="1" xfId="0" applyFill="1" applyBorder="1"/>
    <xf numFmtId="0" fontId="7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59</xdr:row>
      <xdr:rowOff>9525</xdr:rowOff>
    </xdr:from>
    <xdr:ext cx="260931" cy="264560"/>
    <xdr:sp macro="" textlink="">
      <xdr:nvSpPr>
        <xdr:cNvPr id="2" name="TextBox 1"/>
        <xdr:cNvSpPr txBox="1"/>
      </xdr:nvSpPr>
      <xdr:spPr>
        <a:xfrm>
          <a:off x="9563100" y="11287125"/>
          <a:ext cx="2609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28575</xdr:colOff>
      <xdr:row>60</xdr:row>
      <xdr:rowOff>9525</xdr:rowOff>
    </xdr:from>
    <xdr:ext cx="260931" cy="264560"/>
    <xdr:sp macro="" textlink="">
      <xdr:nvSpPr>
        <xdr:cNvPr id="3" name="TextBox 2"/>
        <xdr:cNvSpPr txBox="1"/>
      </xdr:nvSpPr>
      <xdr:spPr>
        <a:xfrm>
          <a:off x="9563100" y="11287125"/>
          <a:ext cx="2609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41</xdr:row>
      <xdr:rowOff>0</xdr:rowOff>
    </xdr:from>
    <xdr:ext cx="260931" cy="264560"/>
    <xdr:sp macro="" textlink="">
      <xdr:nvSpPr>
        <xdr:cNvPr id="2" name="TextBox 1"/>
        <xdr:cNvSpPr txBox="1"/>
      </xdr:nvSpPr>
      <xdr:spPr>
        <a:xfrm>
          <a:off x="7667625" y="26593800"/>
          <a:ext cx="2609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30</xdr:col>
      <xdr:colOff>28575</xdr:colOff>
      <xdr:row>41</xdr:row>
      <xdr:rowOff>0</xdr:rowOff>
    </xdr:from>
    <xdr:ext cx="260931" cy="264560"/>
    <xdr:sp macro="" textlink="">
      <xdr:nvSpPr>
        <xdr:cNvPr id="3" name="TextBox 2"/>
        <xdr:cNvSpPr txBox="1"/>
      </xdr:nvSpPr>
      <xdr:spPr>
        <a:xfrm>
          <a:off x="18916650" y="26917650"/>
          <a:ext cx="2609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4;&#1086;&#1082;&#1091;&#1084;&#1077;&#1085;&#1090;&#1099;%202015-2016%20&#1091;&#1095;.%20&#1075;&#1086;&#1076;\&#1054;&#1083;&#1080;&#1084;&#1087;&#1080;&#1072;&#1076;&#1099;%202015\&#1069;&#1083;&#1077;&#1082;&#1090;&#1086;&#1088;&#1086;&#1085;&#1085;&#1099;&#1081;%20&#1073;&#1072;&#1085;&#1082;%20%20&#1076;&#1072;&#1085;&#1085;&#1099;&#1093;%20%20&#1091;&#1095;&#1072;&#1089;&#1090;&#1085;&#1080;&#1082;&#1086;&#1074;%20&#1054;&#1083;&#1080;&#1084;&#1087;&#1080;&#1072;&#1076;&#1099;%20&#1055;&#1088;&#1080;&#1083;&#1086;&#1078;&#1077;&#1085;&#1080;&#1077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90;&#1077;&#1074;&#1072;&#1103;\&#1052;&#1080;&#1088;&#1086;&#1096;&#1085;&#1080;&#1095;&#1077;&#1085;&#1082;&#1086;%20&#1051;.&#1052;\19.10.16\&#1042;&#1077;&#1088;&#1093;&#1085;&#1077;&#1074;&#1103;&#1079;&#1086;&#1074;&#1089;&#1082;&#1072;&#1103;%20&#1057;&#1054;&#1064;.%20&#1064;&#1082;&#1086;&#1083;&#1100;&#1085;&#1099;&#1081;%20&#1101;&#1090;&#1072;&#1087;%20&#1086;&#1083;&#1080;&#1084;&#1087;&#1080;&#1072;&#1076;&#1099;\&#1054;&#1088;&#1075;&#1072;&#1085;&#1080;&#1079;&#1072;&#1094;&#1080;&#1103;%20&#1080;%20&#1087;&#1088;&#1086;&#1074;&#1077;&#1076;&#1077;&#1085;&#1080;&#1077;%20&#1096;&#1082;&#1086;&#1083;&#1100;&#1085;&#1086;&#1075;&#1086;%20&#1080;%20&#1084;&#1091;&#1085;&#1080;&#1094;&#1080;&#1087;&#1072;&#1083;&#1100;&#1085;&#1086;&#1075;&#1086;%20&#1101;&#1090;&#1072;&#1087;&#1086;&#1074;\&#1055;&#1056;&#1048;&#1051;&#1054;&#1046;&#1045;&#1053;&#1048;&#1045;%204%20&#1056;&#1045;&#1049;&#1058;&#1048;&#1053;&#1043;%20&#1096;&#1082;&#1086;&#1083;&#1100;&#1085;&#1086;&#1075;&#1086;%20&#1101;&#1090;&#1072;&#108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география"/>
      <sheetName val="математика"/>
      <sheetName val="физика"/>
      <sheetName val="технология"/>
      <sheetName val="история"/>
      <sheetName val="обществознание"/>
      <sheetName val="биология"/>
      <sheetName val="рус.язык"/>
      <sheetName val="литература"/>
      <sheetName val="ОБЖ"/>
      <sheetName val="физкультура"/>
    </sheetNames>
    <sheetDataSet>
      <sheetData sheetId="0" refreshError="1"/>
      <sheetData sheetId="1">
        <row r="1">
          <cell r="A1" t="str">
            <v>жен.</v>
          </cell>
        </row>
        <row r="2">
          <cell r="A2" t="str">
            <v>муж.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информатика"/>
      <sheetName val="география"/>
      <sheetName val="литература"/>
      <sheetName val="математика"/>
      <sheetName val="ОБЖ"/>
      <sheetName val="обществознание"/>
      <sheetName val="физика"/>
      <sheetName val="нем.язык"/>
      <sheetName val="биология"/>
      <sheetName val="история"/>
      <sheetName val="рус.язык"/>
      <sheetName val="технология"/>
      <sheetName val="физ.культура"/>
      <sheetName val="химия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workbookViewId="0">
      <selection activeCell="E11" sqref="E11"/>
    </sheetView>
  </sheetViews>
  <sheetFormatPr defaultRowHeight="15" x14ac:dyDescent="0.25"/>
  <cols>
    <col min="1" max="1" width="6.42578125" customWidth="1"/>
    <col min="2" max="2" width="21" customWidth="1"/>
    <col min="3" max="3" width="5.42578125" customWidth="1"/>
    <col min="4" max="4" width="4.85546875" customWidth="1"/>
    <col min="5" max="5" width="4.5703125" customWidth="1"/>
    <col min="6" max="6" width="5" customWidth="1"/>
    <col min="7" max="8" width="4.42578125" customWidth="1"/>
    <col min="9" max="9" width="4" customWidth="1"/>
    <col min="10" max="10" width="3.7109375" customWidth="1"/>
    <col min="11" max="12" width="4.28515625" customWidth="1"/>
    <col min="13" max="13" width="4" customWidth="1"/>
    <col min="14" max="14" width="7.85546875" customWidth="1"/>
    <col min="15" max="15" width="5.42578125" customWidth="1"/>
    <col min="16" max="16" width="7.5703125" customWidth="1"/>
    <col min="17" max="17" width="5.28515625" customWidth="1"/>
    <col min="18" max="18" width="4.85546875" customWidth="1"/>
    <col min="19" max="19" width="4.7109375" customWidth="1"/>
    <col min="20" max="20" width="4.28515625" customWidth="1"/>
    <col min="21" max="22" width="4.42578125" customWidth="1"/>
    <col min="23" max="23" width="4.85546875" customWidth="1"/>
    <col min="24" max="24" width="4.28515625" customWidth="1"/>
    <col min="25" max="25" width="4" customWidth="1"/>
    <col min="26" max="26" width="4.85546875" customWidth="1"/>
    <col min="27" max="27" width="5" customWidth="1"/>
    <col min="28" max="28" width="6.42578125" customWidth="1"/>
    <col min="29" max="29" width="7.28515625" customWidth="1"/>
    <col min="30" max="30" width="7" customWidth="1"/>
    <col min="31" max="31" width="8.42578125" customWidth="1"/>
    <col min="32" max="32" width="6" customWidth="1"/>
    <col min="33" max="33" width="5.5703125" customWidth="1"/>
    <col min="34" max="34" width="4.85546875" customWidth="1"/>
    <col min="35" max="35" width="5.28515625" customWidth="1"/>
    <col min="36" max="36" width="5.85546875" customWidth="1"/>
    <col min="37" max="37" width="5.5703125" customWidth="1"/>
    <col min="38" max="38" width="5.28515625" customWidth="1"/>
    <col min="39" max="39" width="4.7109375" customWidth="1"/>
    <col min="40" max="40" width="4.85546875" customWidth="1"/>
    <col min="41" max="41" width="5.7109375" customWidth="1"/>
    <col min="42" max="42" width="5.140625" customWidth="1"/>
    <col min="43" max="44" width="6.42578125" customWidth="1"/>
    <col min="45" max="45" width="7.140625" customWidth="1"/>
    <col min="46" max="46" width="7.85546875" customWidth="1"/>
  </cols>
  <sheetData>
    <row r="2" spans="1:17" x14ac:dyDescent="0.25">
      <c r="A2" s="162" t="s">
        <v>0</v>
      </c>
      <c r="B2" s="162"/>
      <c r="C2" s="162"/>
      <c r="D2" s="162"/>
      <c r="E2" s="162"/>
      <c r="F2" s="162"/>
      <c r="G2" s="162"/>
      <c r="H2" s="162"/>
    </row>
    <row r="3" spans="1:17" ht="26.25" customHeight="1" x14ac:dyDescent="0.25">
      <c r="A3" s="162"/>
      <c r="B3" s="162"/>
      <c r="C3" s="162"/>
      <c r="D3" s="162"/>
      <c r="E3" s="162"/>
      <c r="F3" s="162"/>
      <c r="G3" s="162"/>
      <c r="H3" s="162"/>
    </row>
    <row r="5" spans="1:17" x14ac:dyDescent="0.25">
      <c r="B5" s="93" t="s">
        <v>1158</v>
      </c>
      <c r="C5" s="93"/>
    </row>
    <row r="6" spans="1:17" x14ac:dyDescent="0.25">
      <c r="A6" s="1" t="s">
        <v>1</v>
      </c>
      <c r="B6" s="1"/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 t="s">
        <v>2</v>
      </c>
      <c r="O6" s="1" t="s">
        <v>3</v>
      </c>
      <c r="P6" s="1" t="s">
        <v>4</v>
      </c>
      <c r="Q6" s="1" t="s">
        <v>5</v>
      </c>
    </row>
    <row r="7" spans="1:17" x14ac:dyDescent="0.25">
      <c r="A7" s="1">
        <v>1</v>
      </c>
      <c r="B7" s="1" t="s">
        <v>6</v>
      </c>
      <c r="C7" s="1">
        <v>7</v>
      </c>
      <c r="D7" s="1">
        <v>9</v>
      </c>
      <c r="E7" s="1">
        <v>4</v>
      </c>
      <c r="F7" s="1">
        <v>6</v>
      </c>
      <c r="G7" s="1">
        <v>8</v>
      </c>
      <c r="H7" s="1">
        <v>6</v>
      </c>
      <c r="I7" s="1">
        <v>7</v>
      </c>
      <c r="J7" s="1">
        <v>7</v>
      </c>
      <c r="K7" s="1">
        <v>4</v>
      </c>
      <c r="L7" s="1"/>
      <c r="M7" s="1"/>
      <c r="N7" s="1">
        <f>C7+D7+E7+F7+G7+H7+I7+J7+K7+L7+M7</f>
        <v>58</v>
      </c>
      <c r="O7" s="1">
        <f>C7+D7+E7+F7</f>
        <v>26</v>
      </c>
      <c r="P7" s="1">
        <f>G7+H7+I7+J7+K7</f>
        <v>32</v>
      </c>
      <c r="Q7" s="1"/>
    </row>
    <row r="8" spans="1:17" x14ac:dyDescent="0.25">
      <c r="A8" s="1">
        <v>2</v>
      </c>
      <c r="B8" s="1" t="s">
        <v>7</v>
      </c>
      <c r="C8" s="1">
        <v>26</v>
      </c>
      <c r="D8" s="1">
        <v>21</v>
      </c>
      <c r="E8" s="1">
        <v>37</v>
      </c>
      <c r="F8" s="1">
        <v>24</v>
      </c>
      <c r="G8" s="1">
        <v>18</v>
      </c>
      <c r="H8" s="1">
        <v>14</v>
      </c>
      <c r="I8" s="1">
        <v>16</v>
      </c>
      <c r="J8" s="1">
        <v>17</v>
      </c>
      <c r="K8" s="1">
        <v>14</v>
      </c>
      <c r="L8" s="1"/>
      <c r="M8" s="1"/>
      <c r="N8" s="1">
        <v>187</v>
      </c>
      <c r="O8" s="1">
        <f>C8+D8+E8+F8</f>
        <v>108</v>
      </c>
      <c r="P8" s="1">
        <f>G8+H8+I8+J8+K8</f>
        <v>79</v>
      </c>
      <c r="Q8" s="1"/>
    </row>
    <row r="9" spans="1:17" x14ac:dyDescent="0.25">
      <c r="A9" s="1">
        <v>3</v>
      </c>
      <c r="B9" s="1" t="s">
        <v>10</v>
      </c>
      <c r="C9" s="1">
        <v>10</v>
      </c>
      <c r="D9" s="1">
        <v>8</v>
      </c>
      <c r="E9" s="1">
        <v>9</v>
      </c>
      <c r="F9" s="1">
        <v>10</v>
      </c>
      <c r="G9" s="1">
        <v>6</v>
      </c>
      <c r="H9" s="1">
        <v>7</v>
      </c>
      <c r="I9" s="1">
        <v>9</v>
      </c>
      <c r="J9" s="1">
        <v>7</v>
      </c>
      <c r="K9" s="1">
        <v>7</v>
      </c>
      <c r="L9" s="1"/>
      <c r="M9" s="1"/>
      <c r="N9" s="1">
        <f t="shared" ref="N9:N19" si="0">SUM(C9:M9)</f>
        <v>73</v>
      </c>
      <c r="O9" s="1">
        <f t="shared" ref="O9:O33" si="1">SUM(C9:F9)</f>
        <v>37</v>
      </c>
      <c r="P9" s="1">
        <f t="shared" ref="P9:P33" si="2">SUM(G9:K9)</f>
        <v>36</v>
      </c>
      <c r="Q9" s="1"/>
    </row>
    <row r="10" spans="1:17" x14ac:dyDescent="0.25">
      <c r="A10" s="1">
        <v>4</v>
      </c>
      <c r="B10" s="1" t="s">
        <v>12</v>
      </c>
      <c r="C10" s="1">
        <v>7</v>
      </c>
      <c r="D10" s="1">
        <v>6</v>
      </c>
      <c r="E10" s="1">
        <v>6</v>
      </c>
      <c r="F10" s="1">
        <v>4</v>
      </c>
      <c r="G10" s="1">
        <v>1</v>
      </c>
      <c r="H10" s="1">
        <v>8</v>
      </c>
      <c r="I10" s="1">
        <v>2</v>
      </c>
      <c r="J10" s="1">
        <v>4</v>
      </c>
      <c r="K10" s="1">
        <v>3</v>
      </c>
      <c r="L10" s="1"/>
      <c r="M10" s="1"/>
      <c r="N10" s="1">
        <f t="shared" si="0"/>
        <v>41</v>
      </c>
      <c r="O10" s="1">
        <f t="shared" si="1"/>
        <v>23</v>
      </c>
      <c r="P10" s="1">
        <f t="shared" si="2"/>
        <v>18</v>
      </c>
      <c r="Q10" s="1"/>
    </row>
    <row r="11" spans="1:17" x14ac:dyDescent="0.25">
      <c r="A11" s="1">
        <v>5</v>
      </c>
      <c r="B11" s="1" t="s">
        <v>13</v>
      </c>
      <c r="C11" s="1">
        <v>10</v>
      </c>
      <c r="D11" s="1">
        <v>10</v>
      </c>
      <c r="E11" s="1">
        <v>8</v>
      </c>
      <c r="F11" s="1">
        <v>8</v>
      </c>
      <c r="G11" s="1">
        <v>10</v>
      </c>
      <c r="H11" s="1">
        <v>14</v>
      </c>
      <c r="I11" s="1">
        <v>7</v>
      </c>
      <c r="J11" s="1">
        <v>8</v>
      </c>
      <c r="K11" s="1">
        <v>7</v>
      </c>
      <c r="L11" s="1"/>
      <c r="M11" s="1"/>
      <c r="N11" s="1">
        <f t="shared" si="0"/>
        <v>82</v>
      </c>
      <c r="O11" s="1">
        <f t="shared" si="1"/>
        <v>36</v>
      </c>
      <c r="P11" s="1">
        <f t="shared" si="2"/>
        <v>46</v>
      </c>
      <c r="Q11" s="1"/>
    </row>
    <row r="12" spans="1:17" x14ac:dyDescent="0.25">
      <c r="A12" s="1">
        <v>6</v>
      </c>
      <c r="B12" s="1" t="s">
        <v>14</v>
      </c>
      <c r="C12" s="1">
        <v>12</v>
      </c>
      <c r="D12" s="1">
        <v>11</v>
      </c>
      <c r="E12" s="1">
        <v>9</v>
      </c>
      <c r="F12" s="1">
        <v>11</v>
      </c>
      <c r="G12" s="1">
        <v>9</v>
      </c>
      <c r="H12" s="1">
        <v>6</v>
      </c>
      <c r="I12" s="1">
        <v>11</v>
      </c>
      <c r="J12" s="1">
        <v>0</v>
      </c>
      <c r="K12" s="1">
        <v>7</v>
      </c>
      <c r="L12" s="1"/>
      <c r="M12" s="1"/>
      <c r="N12" s="1">
        <f t="shared" si="0"/>
        <v>76</v>
      </c>
      <c r="O12" s="1">
        <f t="shared" si="1"/>
        <v>43</v>
      </c>
      <c r="P12" s="1">
        <f t="shared" si="2"/>
        <v>33</v>
      </c>
      <c r="Q12" s="1"/>
    </row>
    <row r="13" spans="1:17" x14ac:dyDescent="0.25">
      <c r="A13" s="1">
        <v>7</v>
      </c>
      <c r="B13" s="1" t="s">
        <v>15</v>
      </c>
      <c r="C13" s="1">
        <v>6</v>
      </c>
      <c r="D13" s="1">
        <v>9</v>
      </c>
      <c r="E13" s="1">
        <v>5</v>
      </c>
      <c r="F13" s="1">
        <v>4</v>
      </c>
      <c r="G13" s="1">
        <v>4</v>
      </c>
      <c r="H13" s="1">
        <v>5</v>
      </c>
      <c r="I13" s="1">
        <v>9</v>
      </c>
      <c r="J13" s="1">
        <v>2</v>
      </c>
      <c r="K13" s="1">
        <v>6</v>
      </c>
      <c r="L13" s="1"/>
      <c r="M13" s="1"/>
      <c r="N13" s="1">
        <f t="shared" si="0"/>
        <v>50</v>
      </c>
      <c r="O13" s="1">
        <f t="shared" si="1"/>
        <v>24</v>
      </c>
      <c r="P13" s="1">
        <f t="shared" si="2"/>
        <v>26</v>
      </c>
      <c r="Q13" s="1"/>
    </row>
    <row r="14" spans="1:17" x14ac:dyDescent="0.25">
      <c r="A14" s="1">
        <v>8</v>
      </c>
      <c r="B14" s="1" t="s">
        <v>16</v>
      </c>
      <c r="C14" s="1">
        <v>3</v>
      </c>
      <c r="D14" s="1">
        <v>9</v>
      </c>
      <c r="E14" s="1">
        <v>5</v>
      </c>
      <c r="F14" s="1">
        <v>4</v>
      </c>
      <c r="G14" s="1">
        <v>6</v>
      </c>
      <c r="H14" s="1">
        <v>10</v>
      </c>
      <c r="I14" s="1">
        <v>6</v>
      </c>
      <c r="J14" s="1">
        <v>6</v>
      </c>
      <c r="K14" s="1">
        <v>7</v>
      </c>
      <c r="L14" s="1"/>
      <c r="M14" s="1"/>
      <c r="N14" s="1">
        <f t="shared" si="0"/>
        <v>56</v>
      </c>
      <c r="O14" s="1">
        <f t="shared" si="1"/>
        <v>21</v>
      </c>
      <c r="P14" s="1">
        <f t="shared" si="2"/>
        <v>35</v>
      </c>
      <c r="Q14" s="1"/>
    </row>
    <row r="15" spans="1:17" x14ac:dyDescent="0.25">
      <c r="A15" s="1">
        <v>9</v>
      </c>
      <c r="B15" s="1" t="s">
        <v>17</v>
      </c>
      <c r="C15" s="1">
        <v>8</v>
      </c>
      <c r="D15" s="1">
        <v>7</v>
      </c>
      <c r="E15" s="1">
        <v>4</v>
      </c>
      <c r="F15" s="1">
        <v>5</v>
      </c>
      <c r="G15" s="1">
        <v>3</v>
      </c>
      <c r="H15" s="1">
        <v>4</v>
      </c>
      <c r="I15" s="1">
        <v>8</v>
      </c>
      <c r="J15" s="1">
        <v>2</v>
      </c>
      <c r="K15" s="1">
        <v>4</v>
      </c>
      <c r="L15" s="1"/>
      <c r="M15" s="1"/>
      <c r="N15" s="1">
        <f t="shared" si="0"/>
        <v>45</v>
      </c>
      <c r="O15" s="1">
        <f t="shared" si="1"/>
        <v>24</v>
      </c>
      <c r="P15" s="1">
        <f t="shared" si="2"/>
        <v>21</v>
      </c>
      <c r="Q15" s="1"/>
    </row>
    <row r="16" spans="1:17" x14ac:dyDescent="0.25">
      <c r="A16" s="1">
        <v>10</v>
      </c>
      <c r="B16" s="1" t="s">
        <v>18</v>
      </c>
      <c r="C16" s="1">
        <v>9</v>
      </c>
      <c r="D16" s="1">
        <v>11</v>
      </c>
      <c r="E16" s="1">
        <v>6</v>
      </c>
      <c r="F16" s="1">
        <v>3</v>
      </c>
      <c r="G16" s="1">
        <v>5</v>
      </c>
      <c r="H16" s="1">
        <v>9</v>
      </c>
      <c r="I16" s="1">
        <v>4</v>
      </c>
      <c r="J16" s="1">
        <v>10</v>
      </c>
      <c r="K16" s="1">
        <v>7</v>
      </c>
      <c r="L16" s="1"/>
      <c r="M16" s="1"/>
      <c r="N16" s="1">
        <f t="shared" si="0"/>
        <v>64</v>
      </c>
      <c r="O16" s="1">
        <f t="shared" si="1"/>
        <v>29</v>
      </c>
      <c r="P16" s="1">
        <f t="shared" si="2"/>
        <v>35</v>
      </c>
      <c r="Q16" s="1">
        <v>0</v>
      </c>
    </row>
    <row r="17" spans="1:17" x14ac:dyDescent="0.25">
      <c r="A17" s="1">
        <v>11</v>
      </c>
      <c r="B17" s="1" t="s">
        <v>349</v>
      </c>
      <c r="C17" s="1">
        <v>9</v>
      </c>
      <c r="D17" s="1">
        <v>10</v>
      </c>
      <c r="E17" s="1">
        <v>7</v>
      </c>
      <c r="F17" s="1">
        <v>5</v>
      </c>
      <c r="G17" s="1">
        <v>5</v>
      </c>
      <c r="H17" s="1">
        <v>10</v>
      </c>
      <c r="I17" s="1">
        <v>5</v>
      </c>
      <c r="J17" s="1">
        <v>8</v>
      </c>
      <c r="K17" s="1">
        <v>8</v>
      </c>
      <c r="L17" s="1"/>
      <c r="M17" s="1"/>
      <c r="N17" s="1">
        <f>C17+D17+E17+F17+G17+H17+I17+J17+K17+L17+M17</f>
        <v>67</v>
      </c>
      <c r="O17" s="1">
        <f>SUM(C17:F17)</f>
        <v>31</v>
      </c>
      <c r="P17" s="1">
        <f>SUM(G17:K17)</f>
        <v>36</v>
      </c>
      <c r="Q17" s="1">
        <f>L17+M17</f>
        <v>0</v>
      </c>
    </row>
    <row r="18" spans="1:17" x14ac:dyDescent="0.25">
      <c r="A18" s="1">
        <v>12</v>
      </c>
      <c r="B18" s="1" t="s">
        <v>19</v>
      </c>
      <c r="C18" s="1">
        <v>4</v>
      </c>
      <c r="D18" s="1">
        <v>7</v>
      </c>
      <c r="E18" s="1">
        <v>12</v>
      </c>
      <c r="F18" s="1">
        <v>6</v>
      </c>
      <c r="G18" s="1">
        <v>3</v>
      </c>
      <c r="H18" s="1">
        <v>7</v>
      </c>
      <c r="I18" s="1">
        <v>10</v>
      </c>
      <c r="J18" s="1">
        <v>1</v>
      </c>
      <c r="K18" s="1">
        <v>10</v>
      </c>
      <c r="L18" s="1"/>
      <c r="M18" s="1"/>
      <c r="N18" s="1">
        <f t="shared" si="0"/>
        <v>60</v>
      </c>
      <c r="O18" s="1">
        <f t="shared" si="1"/>
        <v>29</v>
      </c>
      <c r="P18" s="1">
        <f t="shared" si="2"/>
        <v>31</v>
      </c>
      <c r="Q18" s="1"/>
    </row>
    <row r="19" spans="1:17" x14ac:dyDescent="0.25">
      <c r="A19" s="1">
        <v>13</v>
      </c>
      <c r="B19" s="1" t="s">
        <v>20</v>
      </c>
      <c r="C19" s="1">
        <v>11</v>
      </c>
      <c r="D19" s="1">
        <v>8</v>
      </c>
      <c r="E19" s="1">
        <v>8</v>
      </c>
      <c r="F19" s="1">
        <v>4</v>
      </c>
      <c r="G19" s="1">
        <v>7</v>
      </c>
      <c r="H19" s="1">
        <v>5</v>
      </c>
      <c r="I19" s="1">
        <v>6</v>
      </c>
      <c r="J19" s="1">
        <v>8</v>
      </c>
      <c r="K19" s="1">
        <v>9</v>
      </c>
      <c r="L19" s="1"/>
      <c r="M19" s="1"/>
      <c r="N19" s="1">
        <f t="shared" si="0"/>
        <v>66</v>
      </c>
      <c r="O19" s="1">
        <f t="shared" si="1"/>
        <v>31</v>
      </c>
      <c r="P19" s="1">
        <f t="shared" si="2"/>
        <v>35</v>
      </c>
      <c r="Q19" s="1"/>
    </row>
    <row r="20" spans="1:17" ht="15.75" thickBot="1" x14ac:dyDescent="0.3">
      <c r="A20" s="1">
        <v>14</v>
      </c>
      <c r="B20" s="1" t="s">
        <v>21</v>
      </c>
      <c r="C20" s="1">
        <v>8</v>
      </c>
      <c r="D20" s="1">
        <v>9</v>
      </c>
      <c r="E20" s="1">
        <v>4</v>
      </c>
      <c r="F20" s="1">
        <v>6</v>
      </c>
      <c r="G20" s="1">
        <v>9</v>
      </c>
      <c r="H20" s="1">
        <v>5</v>
      </c>
      <c r="I20" s="1">
        <v>10</v>
      </c>
      <c r="J20" s="1">
        <v>9</v>
      </c>
      <c r="K20" s="1">
        <v>10</v>
      </c>
      <c r="L20" s="1"/>
      <c r="M20" s="1"/>
      <c r="N20" s="1">
        <f>C20+D20+E20+F20+G20+H20+I20+J20+K20+L20+M20</f>
        <v>70</v>
      </c>
      <c r="O20" s="1">
        <f t="shared" si="1"/>
        <v>27</v>
      </c>
      <c r="P20" s="1">
        <f t="shared" si="2"/>
        <v>43</v>
      </c>
      <c r="Q20" s="1"/>
    </row>
    <row r="21" spans="1:17" ht="15.75" thickTop="1" x14ac:dyDescent="0.25">
      <c r="A21" s="1">
        <v>15</v>
      </c>
      <c r="B21" s="1" t="s">
        <v>22</v>
      </c>
      <c r="C21" s="1">
        <v>9</v>
      </c>
      <c r="D21" s="1">
        <v>25</v>
      </c>
      <c r="E21" s="1">
        <v>14</v>
      </c>
      <c r="F21" s="1">
        <v>21</v>
      </c>
      <c r="G21" s="1">
        <v>16</v>
      </c>
      <c r="H21" s="1">
        <v>23</v>
      </c>
      <c r="I21" s="1">
        <v>12</v>
      </c>
      <c r="J21" s="1">
        <v>21</v>
      </c>
      <c r="K21" s="1">
        <v>30</v>
      </c>
      <c r="L21" s="1">
        <v>11</v>
      </c>
      <c r="M21" s="1">
        <v>7</v>
      </c>
      <c r="N21" s="1">
        <f t="shared" ref="N21:N33" si="3">C21+D21+E21+F21+G21+H21+I21+J21+K21+L21+M21</f>
        <v>189</v>
      </c>
      <c r="O21" s="1">
        <f t="shared" si="1"/>
        <v>69</v>
      </c>
      <c r="P21" s="1">
        <f t="shared" si="2"/>
        <v>102</v>
      </c>
      <c r="Q21" s="1">
        <f>L21+M21</f>
        <v>18</v>
      </c>
    </row>
    <row r="22" spans="1:17" x14ac:dyDescent="0.25">
      <c r="A22" s="1">
        <v>16</v>
      </c>
      <c r="B22" s="1" t="s">
        <v>23</v>
      </c>
      <c r="C22" s="1">
        <v>13</v>
      </c>
      <c r="D22" s="1">
        <v>3</v>
      </c>
      <c r="E22" s="1">
        <v>14</v>
      </c>
      <c r="F22" s="1">
        <v>12</v>
      </c>
      <c r="G22" s="1">
        <v>11</v>
      </c>
      <c r="H22" s="1">
        <v>9</v>
      </c>
      <c r="I22" s="1">
        <v>13</v>
      </c>
      <c r="J22" s="1">
        <v>7</v>
      </c>
      <c r="K22" s="1">
        <v>13</v>
      </c>
      <c r="L22" s="1">
        <v>3</v>
      </c>
      <c r="M22" s="1">
        <v>3</v>
      </c>
      <c r="N22" s="1">
        <f t="shared" si="3"/>
        <v>101</v>
      </c>
      <c r="O22" s="1">
        <f t="shared" si="1"/>
        <v>42</v>
      </c>
      <c r="P22" s="1">
        <f t="shared" si="2"/>
        <v>53</v>
      </c>
      <c r="Q22" s="1">
        <f t="shared" ref="Q22:Q33" si="4">L22+M22</f>
        <v>6</v>
      </c>
    </row>
    <row r="23" spans="1:17" x14ac:dyDescent="0.25">
      <c r="A23" s="1">
        <v>17</v>
      </c>
      <c r="B23" s="1" t="s">
        <v>24</v>
      </c>
      <c r="C23" s="1">
        <v>7</v>
      </c>
      <c r="D23" s="1">
        <v>14</v>
      </c>
      <c r="E23" s="1">
        <v>10</v>
      </c>
      <c r="F23" s="1">
        <v>6</v>
      </c>
      <c r="G23" s="1">
        <v>13</v>
      </c>
      <c r="H23" s="1">
        <v>9</v>
      </c>
      <c r="I23" s="1">
        <v>2</v>
      </c>
      <c r="J23" s="1">
        <v>7</v>
      </c>
      <c r="K23" s="1">
        <v>8</v>
      </c>
      <c r="L23" s="1">
        <v>3</v>
      </c>
      <c r="M23" s="1">
        <v>0</v>
      </c>
      <c r="N23" s="1">
        <f>C23+D23+E23+F23+G23+H23+I23+J23+K23+L23+M23</f>
        <v>79</v>
      </c>
      <c r="O23" s="1">
        <f>SUM(C23:F23)</f>
        <v>37</v>
      </c>
      <c r="P23" s="1">
        <f>SUM(G23:K23)</f>
        <v>39</v>
      </c>
      <c r="Q23" s="1">
        <f>L23+M23</f>
        <v>3</v>
      </c>
    </row>
    <row r="24" spans="1:17" x14ac:dyDescent="0.25">
      <c r="A24" s="1">
        <v>18</v>
      </c>
      <c r="B24" s="1" t="s">
        <v>25</v>
      </c>
      <c r="C24" s="1">
        <v>19</v>
      </c>
      <c r="D24" s="1">
        <v>21</v>
      </c>
      <c r="E24" s="1">
        <v>21</v>
      </c>
      <c r="F24" s="1">
        <v>16</v>
      </c>
      <c r="G24" s="1">
        <v>12</v>
      </c>
      <c r="H24" s="1">
        <v>20</v>
      </c>
      <c r="I24" s="1">
        <v>10</v>
      </c>
      <c r="J24" s="1">
        <v>16</v>
      </c>
      <c r="K24" s="1">
        <v>14</v>
      </c>
      <c r="L24" s="1">
        <v>7</v>
      </c>
      <c r="M24" s="1">
        <v>6</v>
      </c>
      <c r="N24" s="1">
        <f>C24+D24+E24+F24+G24+H24+I24+J24+K24+L24+M24</f>
        <v>162</v>
      </c>
      <c r="O24" s="1">
        <f>C24+D24+E24+F24</f>
        <v>77</v>
      </c>
      <c r="P24" s="1">
        <f>G24+H24+I24+J24+K24</f>
        <v>72</v>
      </c>
      <c r="Q24" s="1">
        <v>13</v>
      </c>
    </row>
    <row r="25" spans="1:17" x14ac:dyDescent="0.25">
      <c r="A25" s="1">
        <v>19</v>
      </c>
      <c r="B25" s="1" t="s">
        <v>26</v>
      </c>
      <c r="C25" s="1">
        <v>12</v>
      </c>
      <c r="D25" s="1">
        <v>5</v>
      </c>
      <c r="E25" s="1">
        <v>8</v>
      </c>
      <c r="F25" s="1">
        <v>4</v>
      </c>
      <c r="G25" s="1">
        <v>8</v>
      </c>
      <c r="H25" s="1">
        <v>6</v>
      </c>
      <c r="I25" s="1">
        <v>5</v>
      </c>
      <c r="J25" s="1">
        <v>4</v>
      </c>
      <c r="K25" s="1">
        <v>7</v>
      </c>
      <c r="L25" s="1">
        <v>6</v>
      </c>
      <c r="M25" s="1">
        <v>0</v>
      </c>
      <c r="N25" s="1">
        <f t="shared" si="3"/>
        <v>65</v>
      </c>
      <c r="O25" s="1">
        <f t="shared" si="1"/>
        <v>29</v>
      </c>
      <c r="P25" s="1">
        <f t="shared" si="2"/>
        <v>30</v>
      </c>
      <c r="Q25" s="1">
        <f t="shared" si="4"/>
        <v>6</v>
      </c>
    </row>
    <row r="26" spans="1:17" x14ac:dyDescent="0.25">
      <c r="A26" s="1">
        <v>20</v>
      </c>
      <c r="B26" s="1" t="s">
        <v>27</v>
      </c>
      <c r="C26" s="1">
        <v>17</v>
      </c>
      <c r="D26" s="1">
        <v>12</v>
      </c>
      <c r="E26" s="1">
        <v>11</v>
      </c>
      <c r="F26" s="1">
        <v>16</v>
      </c>
      <c r="G26" s="1">
        <v>28</v>
      </c>
      <c r="H26" s="1">
        <v>15</v>
      </c>
      <c r="I26" s="1">
        <v>12</v>
      </c>
      <c r="J26" s="1">
        <v>17</v>
      </c>
      <c r="K26" s="1">
        <v>14</v>
      </c>
      <c r="L26" s="1">
        <v>4</v>
      </c>
      <c r="M26" s="1">
        <v>3</v>
      </c>
      <c r="N26" s="1">
        <f t="shared" si="3"/>
        <v>149</v>
      </c>
      <c r="O26" s="1">
        <f t="shared" si="1"/>
        <v>56</v>
      </c>
      <c r="P26" s="1">
        <f t="shared" si="2"/>
        <v>86</v>
      </c>
      <c r="Q26" s="1">
        <f t="shared" si="4"/>
        <v>7</v>
      </c>
    </row>
    <row r="27" spans="1:17" x14ac:dyDescent="0.25">
      <c r="A27" s="1">
        <v>21</v>
      </c>
      <c r="B27" s="1" t="s">
        <v>28</v>
      </c>
      <c r="C27" s="1">
        <v>50</v>
      </c>
      <c r="D27" s="1">
        <v>60</v>
      </c>
      <c r="E27" s="1">
        <v>68</v>
      </c>
      <c r="F27" s="1">
        <v>52</v>
      </c>
      <c r="G27" s="1">
        <v>46</v>
      </c>
      <c r="H27" s="1">
        <v>41</v>
      </c>
      <c r="I27" s="1">
        <v>51</v>
      </c>
      <c r="J27" s="1">
        <v>57</v>
      </c>
      <c r="K27" s="1">
        <v>52</v>
      </c>
      <c r="L27" s="1">
        <v>0</v>
      </c>
      <c r="M27" s="1">
        <v>5</v>
      </c>
      <c r="N27" s="1">
        <f t="shared" si="3"/>
        <v>482</v>
      </c>
      <c r="O27" s="1">
        <f t="shared" si="1"/>
        <v>230</v>
      </c>
      <c r="P27" s="1">
        <f t="shared" si="2"/>
        <v>247</v>
      </c>
      <c r="Q27" s="1">
        <f t="shared" si="4"/>
        <v>5</v>
      </c>
    </row>
    <row r="28" spans="1:17" x14ac:dyDescent="0.25">
      <c r="A28" s="1"/>
      <c r="B28" s="1" t="s">
        <v>1159</v>
      </c>
      <c r="C28" s="1">
        <v>6</v>
      </c>
      <c r="D28" s="1">
        <v>3</v>
      </c>
      <c r="E28" s="1">
        <v>5</v>
      </c>
      <c r="F28" s="1">
        <v>2</v>
      </c>
      <c r="G28" s="1">
        <v>3</v>
      </c>
      <c r="H28" s="1">
        <v>3</v>
      </c>
      <c r="I28" s="1">
        <v>4</v>
      </c>
      <c r="J28" s="1">
        <v>4</v>
      </c>
      <c r="K28" s="1">
        <v>3</v>
      </c>
      <c r="L28" s="1"/>
      <c r="M28" s="1"/>
      <c r="N28" s="1">
        <f>SUM(C28:M28)</f>
        <v>33</v>
      </c>
      <c r="O28" s="1">
        <f>SUM(C28:F28)</f>
        <v>16</v>
      </c>
      <c r="P28" s="1">
        <f>SUM(G28:K28)</f>
        <v>17</v>
      </c>
      <c r="Q28" s="1"/>
    </row>
    <row r="29" spans="1:17" x14ac:dyDescent="0.25">
      <c r="A29" s="1">
        <v>22</v>
      </c>
      <c r="B29" s="1" t="s">
        <v>29</v>
      </c>
      <c r="C29" s="1">
        <v>30</v>
      </c>
      <c r="D29" s="1">
        <v>38</v>
      </c>
      <c r="E29" s="1">
        <v>37</v>
      </c>
      <c r="F29" s="1">
        <v>37</v>
      </c>
      <c r="G29" s="1">
        <v>25</v>
      </c>
      <c r="H29" s="1">
        <v>24</v>
      </c>
      <c r="I29" s="1">
        <v>28</v>
      </c>
      <c r="J29" s="1">
        <v>28</v>
      </c>
      <c r="K29" s="1">
        <v>20</v>
      </c>
      <c r="L29" s="1">
        <v>4</v>
      </c>
      <c r="M29" s="1">
        <v>4</v>
      </c>
      <c r="N29" s="1">
        <f t="shared" si="3"/>
        <v>275</v>
      </c>
      <c r="O29" s="1">
        <f t="shared" si="1"/>
        <v>142</v>
      </c>
      <c r="P29" s="1">
        <f t="shared" si="2"/>
        <v>125</v>
      </c>
      <c r="Q29" s="1">
        <f t="shared" si="4"/>
        <v>8</v>
      </c>
    </row>
    <row r="30" spans="1:17" x14ac:dyDescent="0.25">
      <c r="A30" s="1"/>
      <c r="B30" s="1" t="s">
        <v>1160</v>
      </c>
      <c r="C30" s="1">
        <v>5</v>
      </c>
      <c r="D30" s="1">
        <v>4</v>
      </c>
      <c r="E30" s="1">
        <v>7</v>
      </c>
      <c r="F30" s="1">
        <v>7</v>
      </c>
      <c r="G30" s="1">
        <v>5</v>
      </c>
      <c r="H30" s="1">
        <v>5</v>
      </c>
      <c r="I30" s="1">
        <v>4</v>
      </c>
      <c r="J30" s="1">
        <v>8</v>
      </c>
      <c r="K30" s="1">
        <v>6</v>
      </c>
      <c r="L30" s="1"/>
      <c r="M30" s="1"/>
      <c r="N30" s="1">
        <f>SUM(C30:M30)</f>
        <v>51</v>
      </c>
      <c r="O30" s="1">
        <f>SUM(C30:F30)</f>
        <v>23</v>
      </c>
      <c r="P30" s="1">
        <f>SUM(G30:K30)</f>
        <v>28</v>
      </c>
      <c r="Q30" s="1"/>
    </row>
    <row r="31" spans="1:17" x14ac:dyDescent="0.25">
      <c r="A31" s="1">
        <v>23</v>
      </c>
      <c r="B31" s="1" t="s">
        <v>30</v>
      </c>
      <c r="C31" s="1">
        <v>34</v>
      </c>
      <c r="D31" s="1">
        <v>32</v>
      </c>
      <c r="E31" s="1">
        <v>45</v>
      </c>
      <c r="F31" s="1">
        <v>42</v>
      </c>
      <c r="G31" s="1">
        <v>35</v>
      </c>
      <c r="H31" s="1">
        <v>36</v>
      </c>
      <c r="I31" s="1">
        <v>27</v>
      </c>
      <c r="J31" s="1">
        <v>29</v>
      </c>
      <c r="K31" s="1">
        <v>30</v>
      </c>
      <c r="L31" s="1">
        <v>10</v>
      </c>
      <c r="M31" s="1">
        <v>12</v>
      </c>
      <c r="N31" s="1">
        <f t="shared" si="3"/>
        <v>332</v>
      </c>
      <c r="O31" s="1">
        <f t="shared" si="1"/>
        <v>153</v>
      </c>
      <c r="P31" s="1">
        <f t="shared" si="2"/>
        <v>157</v>
      </c>
      <c r="Q31" s="1">
        <f t="shared" si="4"/>
        <v>22</v>
      </c>
    </row>
    <row r="32" spans="1:17" x14ac:dyDescent="0.25">
      <c r="A32" s="1">
        <v>24</v>
      </c>
      <c r="B32" s="1" t="s">
        <v>31</v>
      </c>
      <c r="C32" s="1">
        <v>12</v>
      </c>
      <c r="D32" s="1">
        <v>18</v>
      </c>
      <c r="E32" s="1">
        <v>19</v>
      </c>
      <c r="F32" s="1">
        <v>13</v>
      </c>
      <c r="G32" s="1">
        <v>15</v>
      </c>
      <c r="H32" s="1">
        <v>15</v>
      </c>
      <c r="I32" s="1">
        <v>15</v>
      </c>
      <c r="J32" s="1">
        <v>8</v>
      </c>
      <c r="K32" s="1">
        <v>12</v>
      </c>
      <c r="L32" s="1">
        <v>4</v>
      </c>
      <c r="M32" s="1">
        <v>3</v>
      </c>
      <c r="N32" s="1">
        <f t="shared" si="3"/>
        <v>134</v>
      </c>
      <c r="O32" s="1">
        <f t="shared" si="1"/>
        <v>62</v>
      </c>
      <c r="P32" s="1">
        <f t="shared" si="2"/>
        <v>65</v>
      </c>
      <c r="Q32" s="1">
        <f t="shared" si="4"/>
        <v>7</v>
      </c>
    </row>
    <row r="33" spans="1:18" x14ac:dyDescent="0.25">
      <c r="A33" s="1">
        <v>25</v>
      </c>
      <c r="B33" s="1" t="s">
        <v>32</v>
      </c>
      <c r="C33" s="1">
        <v>15</v>
      </c>
      <c r="D33" s="1">
        <v>11</v>
      </c>
      <c r="E33" s="1">
        <v>18</v>
      </c>
      <c r="F33" s="1">
        <v>11</v>
      </c>
      <c r="G33" s="1">
        <v>4</v>
      </c>
      <c r="H33" s="1">
        <v>6</v>
      </c>
      <c r="I33" s="1">
        <v>9</v>
      </c>
      <c r="J33" s="1">
        <v>10</v>
      </c>
      <c r="K33" s="1">
        <v>9</v>
      </c>
      <c r="L33" s="1">
        <v>0</v>
      </c>
      <c r="M33" s="1">
        <v>0</v>
      </c>
      <c r="N33" s="1">
        <f t="shared" si="3"/>
        <v>93</v>
      </c>
      <c r="O33" s="1">
        <f t="shared" si="1"/>
        <v>55</v>
      </c>
      <c r="P33" s="1">
        <f t="shared" si="2"/>
        <v>38</v>
      </c>
      <c r="Q33" s="1">
        <f t="shared" si="4"/>
        <v>0</v>
      </c>
    </row>
    <row r="34" spans="1:18" x14ac:dyDescent="0.25">
      <c r="A34" s="1">
        <v>26</v>
      </c>
      <c r="B34" s="1" t="s">
        <v>34</v>
      </c>
      <c r="C34" s="1">
        <v>23</v>
      </c>
      <c r="D34" s="1">
        <v>24</v>
      </c>
      <c r="E34" s="1">
        <v>23</v>
      </c>
      <c r="F34" s="1">
        <v>25</v>
      </c>
      <c r="G34" s="1">
        <v>18</v>
      </c>
      <c r="H34" s="1">
        <v>24</v>
      </c>
      <c r="I34" s="1">
        <v>19</v>
      </c>
      <c r="J34" s="1">
        <v>18</v>
      </c>
      <c r="K34" s="1">
        <v>16</v>
      </c>
      <c r="L34" s="1">
        <v>3</v>
      </c>
      <c r="M34" s="1">
        <v>0</v>
      </c>
      <c r="N34" s="1">
        <f>C34+D34+E34+F34+G34+H34+I34+J34+K34+L34+M34</f>
        <v>193</v>
      </c>
      <c r="O34" s="1">
        <f>SUM(C34:F34)</f>
        <v>95</v>
      </c>
      <c r="P34" s="1">
        <f>SUM(G34:K34)</f>
        <v>95</v>
      </c>
      <c r="Q34" s="1">
        <f>L34+M34</f>
        <v>3</v>
      </c>
    </row>
    <row r="35" spans="1:18" x14ac:dyDescent="0.25">
      <c r="A35" s="1">
        <v>27</v>
      </c>
      <c r="B35" s="1" t="s">
        <v>35</v>
      </c>
      <c r="C35" s="1">
        <v>10</v>
      </c>
      <c r="D35" s="1">
        <v>7</v>
      </c>
      <c r="E35" s="1">
        <v>9</v>
      </c>
      <c r="F35" s="1">
        <v>5</v>
      </c>
      <c r="G35" s="1">
        <v>7</v>
      </c>
      <c r="H35" s="1">
        <v>1</v>
      </c>
      <c r="I35" s="1">
        <v>5</v>
      </c>
      <c r="J35" s="1">
        <v>11</v>
      </c>
      <c r="K35" s="1">
        <v>14</v>
      </c>
      <c r="L35" s="1">
        <v>3</v>
      </c>
      <c r="M35" s="1">
        <v>5</v>
      </c>
      <c r="N35" s="1">
        <f>C35+D35+E35+F35+G35+H35+I35+J35+K35+L35+M35</f>
        <v>77</v>
      </c>
      <c r="O35" s="1">
        <f>SUM(C35:F35)</f>
        <v>31</v>
      </c>
      <c r="P35" s="1">
        <f>SUM(G35:K35)</f>
        <v>38</v>
      </c>
      <c r="Q35" s="1">
        <f>L35+M35</f>
        <v>8</v>
      </c>
    </row>
    <row r="36" spans="1:18" x14ac:dyDescent="0.25">
      <c r="A36" s="1"/>
      <c r="B36" s="1" t="s">
        <v>1161</v>
      </c>
      <c r="C36" s="1">
        <v>3</v>
      </c>
      <c r="D36" s="1">
        <v>3</v>
      </c>
      <c r="E36" s="1">
        <v>2</v>
      </c>
      <c r="F36" s="1">
        <v>6</v>
      </c>
      <c r="G36" s="1">
        <v>1</v>
      </c>
      <c r="H36" s="1">
        <v>1</v>
      </c>
      <c r="I36" s="1">
        <v>3</v>
      </c>
      <c r="J36" s="1">
        <v>3</v>
      </c>
      <c r="K36" s="1">
        <v>3</v>
      </c>
      <c r="L36" s="1"/>
      <c r="M36" s="1"/>
      <c r="N36" s="1">
        <f>C36+D36+E36+F36+G36+H36+I36+J36+K36+L36+M36</f>
        <v>25</v>
      </c>
      <c r="O36" s="1">
        <f>C36+D36+E36+F36</f>
        <v>14</v>
      </c>
      <c r="P36" s="1">
        <f>G36+H36+I36+J36+K36</f>
        <v>11</v>
      </c>
      <c r="Q36" s="1"/>
    </row>
    <row r="37" spans="1:18" x14ac:dyDescent="0.25">
      <c r="A37" s="1">
        <v>28</v>
      </c>
      <c r="B37" s="1" t="s">
        <v>36</v>
      </c>
      <c r="C37" s="1">
        <v>3</v>
      </c>
      <c r="D37" s="1">
        <v>9</v>
      </c>
      <c r="E37" s="1">
        <v>9</v>
      </c>
      <c r="F37" s="1">
        <v>18</v>
      </c>
      <c r="G37" s="1">
        <v>8</v>
      </c>
      <c r="H37" s="1">
        <v>8</v>
      </c>
      <c r="I37" s="1">
        <v>11</v>
      </c>
      <c r="J37" s="1">
        <v>6</v>
      </c>
      <c r="K37" s="1">
        <v>9</v>
      </c>
      <c r="L37" s="1">
        <v>8</v>
      </c>
      <c r="M37" s="1">
        <v>3</v>
      </c>
      <c r="N37" s="1">
        <f>C37+D37+E37+F37+G37+H37+I37+J37+K37+L37+M37</f>
        <v>92</v>
      </c>
      <c r="O37" s="1">
        <f>SUM(C37:F37)</f>
        <v>39</v>
      </c>
      <c r="P37" s="1">
        <f>SUM(G37:K37)</f>
        <v>42</v>
      </c>
      <c r="Q37" s="1">
        <f>L37+M37</f>
        <v>11</v>
      </c>
    </row>
    <row r="38" spans="1:18" x14ac:dyDescent="0.25">
      <c r="A38" s="1"/>
      <c r="B38" s="1"/>
      <c r="C38" s="1">
        <f t="shared" ref="C38:K38" si="5">SUM(C7:C37)</f>
        <v>398</v>
      </c>
      <c r="D38" s="1">
        <f t="shared" si="5"/>
        <v>424</v>
      </c>
      <c r="E38" s="1">
        <f t="shared" si="5"/>
        <v>444</v>
      </c>
      <c r="F38" s="1">
        <f t="shared" si="5"/>
        <v>393</v>
      </c>
      <c r="G38" s="1">
        <f t="shared" si="5"/>
        <v>349</v>
      </c>
      <c r="H38" s="1">
        <f t="shared" si="5"/>
        <v>356</v>
      </c>
      <c r="I38" s="1">
        <f t="shared" si="5"/>
        <v>340</v>
      </c>
      <c r="J38" s="1">
        <f t="shared" si="5"/>
        <v>343</v>
      </c>
      <c r="K38" s="1">
        <f t="shared" si="5"/>
        <v>363</v>
      </c>
      <c r="L38" s="1">
        <f>SUM(L21:L37)</f>
        <v>66</v>
      </c>
      <c r="M38" s="1">
        <f>SUM(M21:M37)</f>
        <v>51</v>
      </c>
      <c r="N38" s="1">
        <f>SUM(N7:N37)</f>
        <v>3527</v>
      </c>
      <c r="O38" s="1">
        <f>SUM(O7:O37)</f>
        <v>1659</v>
      </c>
      <c r="P38" s="1">
        <f>SUM(P7:P37)</f>
        <v>1751</v>
      </c>
      <c r="Q38" s="1">
        <f>SUM(Q7:Q37)</f>
        <v>117</v>
      </c>
    </row>
    <row r="39" spans="1:18" x14ac:dyDescent="0.25">
      <c r="B39" s="93" t="s">
        <v>1162</v>
      </c>
    </row>
    <row r="40" spans="1:18" x14ac:dyDescent="0.25">
      <c r="A40" s="1" t="s">
        <v>1</v>
      </c>
      <c r="B40" s="1"/>
      <c r="C40" s="1">
        <v>1</v>
      </c>
      <c r="D40" s="1">
        <v>2</v>
      </c>
      <c r="E40" s="1">
        <v>3</v>
      </c>
      <c r="F40" s="1">
        <v>4</v>
      </c>
      <c r="G40" s="1">
        <v>5</v>
      </c>
      <c r="H40" s="1">
        <v>6</v>
      </c>
      <c r="I40" s="1">
        <v>7</v>
      </c>
      <c r="J40" s="1">
        <v>8</v>
      </c>
      <c r="K40" s="1">
        <v>9</v>
      </c>
      <c r="L40" s="1">
        <v>10</v>
      </c>
      <c r="M40" s="1">
        <v>11</v>
      </c>
      <c r="N40" s="1" t="s">
        <v>2</v>
      </c>
      <c r="O40" s="1"/>
      <c r="P40" s="1" t="s">
        <v>3</v>
      </c>
      <c r="Q40" s="1" t="s">
        <v>4</v>
      </c>
      <c r="R40" s="1" t="s">
        <v>5</v>
      </c>
    </row>
    <row r="41" spans="1:18" x14ac:dyDescent="0.25">
      <c r="A41" s="1">
        <v>1</v>
      </c>
      <c r="B41" s="1" t="s">
        <v>6</v>
      </c>
      <c r="C41" s="1">
        <v>7</v>
      </c>
      <c r="D41" s="1">
        <v>9</v>
      </c>
      <c r="E41" s="1">
        <v>4</v>
      </c>
      <c r="F41" s="1">
        <v>5</v>
      </c>
      <c r="G41" s="1">
        <v>8</v>
      </c>
      <c r="H41" s="1">
        <v>6</v>
      </c>
      <c r="I41" s="1">
        <v>6</v>
      </c>
      <c r="J41" s="1">
        <v>6</v>
      </c>
      <c r="K41" s="1">
        <v>4</v>
      </c>
      <c r="L41" s="1"/>
      <c r="M41" s="1"/>
      <c r="N41" s="1">
        <f>C41+D41+E41+F41+G41+H41+I41+J41+K41+L41+M41</f>
        <v>55</v>
      </c>
      <c r="O41" s="1"/>
      <c r="P41" s="1">
        <f>C41+D41+E41+F41</f>
        <v>25</v>
      </c>
      <c r="Q41" s="1">
        <f>G41+H41+I41+J41+K41</f>
        <v>30</v>
      </c>
      <c r="R41" s="1"/>
    </row>
    <row r="42" spans="1:18" x14ac:dyDescent="0.25">
      <c r="A42" s="1">
        <v>2</v>
      </c>
      <c r="B42" s="1" t="s">
        <v>7</v>
      </c>
      <c r="C42" s="1">
        <v>26</v>
      </c>
      <c r="D42" s="1">
        <v>21</v>
      </c>
      <c r="E42" s="1">
        <v>37</v>
      </c>
      <c r="F42" s="1">
        <v>23</v>
      </c>
      <c r="G42" s="1">
        <v>18</v>
      </c>
      <c r="H42" s="1">
        <v>15</v>
      </c>
      <c r="I42" s="1">
        <v>16</v>
      </c>
      <c r="J42" s="1">
        <v>17</v>
      </c>
      <c r="K42" s="1">
        <v>15</v>
      </c>
      <c r="L42" s="1"/>
      <c r="M42" s="1"/>
      <c r="N42" s="1">
        <f>C42+D42+E42+F42+G42+H42+I42+J42+K42+L42+M42</f>
        <v>188</v>
      </c>
      <c r="O42" s="1"/>
      <c r="P42" s="1">
        <f>C42+D42+E42+F42</f>
        <v>107</v>
      </c>
      <c r="Q42" s="1">
        <f>G42+H42+I42+J42+K42</f>
        <v>81</v>
      </c>
      <c r="R42" s="1"/>
    </row>
    <row r="43" spans="1:18" x14ac:dyDescent="0.25">
      <c r="A43" s="1">
        <v>3</v>
      </c>
      <c r="B43" s="1" t="s">
        <v>10</v>
      </c>
      <c r="C43" s="1">
        <v>10</v>
      </c>
      <c r="D43" s="1">
        <v>8</v>
      </c>
      <c r="E43" s="1">
        <v>9</v>
      </c>
      <c r="F43" s="1">
        <v>10</v>
      </c>
      <c r="G43" s="1">
        <v>6</v>
      </c>
      <c r="H43" s="1">
        <v>7</v>
      </c>
      <c r="I43" s="1">
        <v>9</v>
      </c>
      <c r="J43" s="1">
        <v>7</v>
      </c>
      <c r="K43" s="1">
        <v>7</v>
      </c>
      <c r="L43" s="1"/>
      <c r="M43" s="1"/>
      <c r="N43" s="1">
        <f t="shared" ref="N43:N53" si="6">SUM(C43:M43)</f>
        <v>73</v>
      </c>
      <c r="O43" s="1"/>
      <c r="P43" s="1">
        <f t="shared" ref="P43:P71" si="7">SUM(C43:F43)</f>
        <v>37</v>
      </c>
      <c r="Q43" s="1">
        <f t="shared" ref="Q43:Q71" si="8">SUM(G43:K43)</f>
        <v>36</v>
      </c>
      <c r="R43" s="1"/>
    </row>
    <row r="44" spans="1:18" x14ac:dyDescent="0.25">
      <c r="A44" s="1">
        <v>4</v>
      </c>
      <c r="B44" s="1" t="s">
        <v>12</v>
      </c>
      <c r="C44" s="1">
        <v>7</v>
      </c>
      <c r="D44" s="1">
        <v>6</v>
      </c>
      <c r="E44" s="1">
        <v>6</v>
      </c>
      <c r="F44" s="1">
        <v>4</v>
      </c>
      <c r="G44" s="1">
        <v>1</v>
      </c>
      <c r="H44" s="1">
        <v>8</v>
      </c>
      <c r="I44" s="1">
        <v>2</v>
      </c>
      <c r="J44" s="1">
        <v>5</v>
      </c>
      <c r="K44" s="1">
        <v>3</v>
      </c>
      <c r="L44" s="1"/>
      <c r="M44" s="1"/>
      <c r="N44" s="1">
        <f t="shared" si="6"/>
        <v>42</v>
      </c>
      <c r="O44" s="1"/>
      <c r="P44" s="1">
        <f t="shared" si="7"/>
        <v>23</v>
      </c>
      <c r="Q44" s="1">
        <f t="shared" si="8"/>
        <v>19</v>
      </c>
      <c r="R44" s="1"/>
    </row>
    <row r="45" spans="1:18" x14ac:dyDescent="0.25">
      <c r="A45" s="1">
        <v>5</v>
      </c>
      <c r="B45" s="1" t="s">
        <v>13</v>
      </c>
      <c r="C45" s="1">
        <v>10</v>
      </c>
      <c r="D45" s="1">
        <v>9</v>
      </c>
      <c r="E45" s="1">
        <v>8</v>
      </c>
      <c r="F45" s="1">
        <v>8</v>
      </c>
      <c r="G45" s="1">
        <v>10</v>
      </c>
      <c r="H45" s="1">
        <v>13</v>
      </c>
      <c r="I45" s="1">
        <v>7</v>
      </c>
      <c r="J45" s="1">
        <v>8</v>
      </c>
      <c r="K45" s="1">
        <v>7</v>
      </c>
      <c r="L45" s="1"/>
      <c r="M45" s="1"/>
      <c r="N45" s="1">
        <f t="shared" si="6"/>
        <v>80</v>
      </c>
      <c r="O45" s="1"/>
      <c r="P45" s="1">
        <f t="shared" si="7"/>
        <v>35</v>
      </c>
      <c r="Q45" s="1">
        <f t="shared" si="8"/>
        <v>45</v>
      </c>
      <c r="R45" s="1"/>
    </row>
    <row r="46" spans="1:18" x14ac:dyDescent="0.25">
      <c r="A46" s="1">
        <v>6</v>
      </c>
      <c r="B46" s="1" t="s">
        <v>14</v>
      </c>
      <c r="C46" s="1">
        <v>12</v>
      </c>
      <c r="D46" s="1">
        <v>11</v>
      </c>
      <c r="E46" s="1">
        <v>9</v>
      </c>
      <c r="F46" s="1">
        <v>11</v>
      </c>
      <c r="G46" s="1">
        <v>9</v>
      </c>
      <c r="H46" s="1">
        <v>6</v>
      </c>
      <c r="I46" s="1">
        <v>11</v>
      </c>
      <c r="J46" s="1">
        <v>0</v>
      </c>
      <c r="K46" s="1">
        <v>6</v>
      </c>
      <c r="L46" s="1"/>
      <c r="M46" s="1"/>
      <c r="N46" s="1">
        <f t="shared" si="6"/>
        <v>75</v>
      </c>
      <c r="O46" s="1"/>
      <c r="P46" s="1">
        <f t="shared" si="7"/>
        <v>43</v>
      </c>
      <c r="Q46" s="1">
        <f t="shared" si="8"/>
        <v>32</v>
      </c>
      <c r="R46" s="1"/>
    </row>
    <row r="47" spans="1:18" x14ac:dyDescent="0.25">
      <c r="A47" s="1">
        <v>7</v>
      </c>
      <c r="B47" s="1" t="s">
        <v>15</v>
      </c>
      <c r="C47" s="1">
        <v>6</v>
      </c>
      <c r="D47" s="1">
        <v>9</v>
      </c>
      <c r="E47" s="1">
        <v>5</v>
      </c>
      <c r="F47" s="1">
        <v>4</v>
      </c>
      <c r="G47" s="1">
        <v>4</v>
      </c>
      <c r="H47" s="1">
        <v>7</v>
      </c>
      <c r="I47" s="1">
        <v>9</v>
      </c>
      <c r="J47" s="1">
        <v>2</v>
      </c>
      <c r="K47" s="1">
        <v>6</v>
      </c>
      <c r="L47" s="1"/>
      <c r="M47" s="1"/>
      <c r="N47" s="1">
        <f t="shared" si="6"/>
        <v>52</v>
      </c>
      <c r="O47" s="1"/>
      <c r="P47" s="1">
        <f t="shared" si="7"/>
        <v>24</v>
      </c>
      <c r="Q47" s="1">
        <f t="shared" si="8"/>
        <v>28</v>
      </c>
      <c r="R47" s="1"/>
    </row>
    <row r="48" spans="1:18" x14ac:dyDescent="0.25">
      <c r="A48" s="1">
        <v>8</v>
      </c>
      <c r="B48" s="1" t="s">
        <v>16</v>
      </c>
      <c r="C48" s="1">
        <v>3</v>
      </c>
      <c r="D48" s="1">
        <v>9</v>
      </c>
      <c r="E48" s="1">
        <v>5</v>
      </c>
      <c r="F48" s="1">
        <v>4</v>
      </c>
      <c r="G48" s="1">
        <v>6</v>
      </c>
      <c r="H48" s="1">
        <v>10</v>
      </c>
      <c r="I48" s="1">
        <v>6</v>
      </c>
      <c r="J48" s="1">
        <v>6</v>
      </c>
      <c r="K48" s="1">
        <v>6</v>
      </c>
      <c r="L48" s="1"/>
      <c r="M48" s="1"/>
      <c r="N48" s="1">
        <f t="shared" si="6"/>
        <v>55</v>
      </c>
      <c r="O48" s="1"/>
      <c r="P48" s="1">
        <f t="shared" si="7"/>
        <v>21</v>
      </c>
      <c r="Q48" s="1">
        <f t="shared" si="8"/>
        <v>34</v>
      </c>
      <c r="R48" s="1"/>
    </row>
    <row r="49" spans="1:18" x14ac:dyDescent="0.25">
      <c r="A49" s="1">
        <v>9</v>
      </c>
      <c r="B49" s="1" t="s">
        <v>17</v>
      </c>
      <c r="C49" s="1">
        <v>8</v>
      </c>
      <c r="D49" s="1">
        <v>7</v>
      </c>
      <c r="E49" s="1">
        <v>4</v>
      </c>
      <c r="F49" s="1">
        <v>5</v>
      </c>
      <c r="G49" s="1">
        <v>3</v>
      </c>
      <c r="H49" s="1">
        <v>4</v>
      </c>
      <c r="I49" s="1">
        <v>8</v>
      </c>
      <c r="J49" s="1">
        <v>2</v>
      </c>
      <c r="K49" s="1">
        <v>4</v>
      </c>
      <c r="L49" s="1"/>
      <c r="M49" s="1"/>
      <c r="N49" s="1">
        <f t="shared" si="6"/>
        <v>45</v>
      </c>
      <c r="O49" s="1"/>
      <c r="P49" s="1">
        <f t="shared" si="7"/>
        <v>24</v>
      </c>
      <c r="Q49" s="1">
        <f t="shared" si="8"/>
        <v>21</v>
      </c>
      <c r="R49" s="1"/>
    </row>
    <row r="50" spans="1:18" x14ac:dyDescent="0.25">
      <c r="A50" s="1">
        <v>10</v>
      </c>
      <c r="B50" s="1" t="s">
        <v>18</v>
      </c>
      <c r="C50" s="1">
        <v>10</v>
      </c>
      <c r="D50" s="1">
        <v>11</v>
      </c>
      <c r="E50" s="1">
        <v>7</v>
      </c>
      <c r="F50" s="1">
        <v>4</v>
      </c>
      <c r="G50" s="1">
        <v>5</v>
      </c>
      <c r="H50" s="1">
        <v>9</v>
      </c>
      <c r="I50" s="1">
        <v>4</v>
      </c>
      <c r="J50" s="1">
        <v>10</v>
      </c>
      <c r="K50" s="1">
        <v>7</v>
      </c>
      <c r="L50" s="1"/>
      <c r="M50" s="1"/>
      <c r="N50" s="1">
        <f t="shared" si="6"/>
        <v>67</v>
      </c>
      <c r="O50" s="1"/>
      <c r="P50" s="1">
        <f t="shared" si="7"/>
        <v>32</v>
      </c>
      <c r="Q50" s="1">
        <f t="shared" si="8"/>
        <v>35</v>
      </c>
      <c r="R50" s="1"/>
    </row>
    <row r="51" spans="1:18" x14ac:dyDescent="0.25">
      <c r="A51" s="1">
        <v>11</v>
      </c>
      <c r="B51" s="1" t="s">
        <v>33</v>
      </c>
      <c r="C51" s="1">
        <v>8</v>
      </c>
      <c r="D51" s="1">
        <v>10</v>
      </c>
      <c r="E51" s="1">
        <v>6</v>
      </c>
      <c r="F51" s="1">
        <v>5</v>
      </c>
      <c r="G51" s="1">
        <v>5</v>
      </c>
      <c r="H51" s="1">
        <v>10</v>
      </c>
      <c r="I51" s="1">
        <v>5</v>
      </c>
      <c r="J51" s="1">
        <v>8</v>
      </c>
      <c r="K51" s="1">
        <v>8</v>
      </c>
      <c r="L51" s="1"/>
      <c r="M51" s="1"/>
      <c r="N51" s="1">
        <f>C51+D51+E51+F51+G51+H51+I51+J51+K51+L51+M51</f>
        <v>65</v>
      </c>
      <c r="O51" s="1"/>
      <c r="P51" s="1">
        <f t="shared" si="7"/>
        <v>29</v>
      </c>
      <c r="Q51" s="1">
        <f t="shared" si="8"/>
        <v>36</v>
      </c>
      <c r="R51" s="1"/>
    </row>
    <row r="52" spans="1:18" x14ac:dyDescent="0.25">
      <c r="A52" s="1">
        <v>12</v>
      </c>
      <c r="B52" s="1" t="s">
        <v>19</v>
      </c>
      <c r="C52" s="1">
        <v>6</v>
      </c>
      <c r="D52" s="1">
        <v>7</v>
      </c>
      <c r="E52" s="1">
        <v>12</v>
      </c>
      <c r="F52" s="1">
        <v>6</v>
      </c>
      <c r="G52" s="1">
        <v>3</v>
      </c>
      <c r="H52" s="1">
        <v>7</v>
      </c>
      <c r="I52" s="1">
        <v>10</v>
      </c>
      <c r="J52" s="1">
        <v>1</v>
      </c>
      <c r="K52" s="1">
        <v>10</v>
      </c>
      <c r="L52" s="1"/>
      <c r="M52" s="1"/>
      <c r="N52" s="1">
        <f t="shared" si="6"/>
        <v>62</v>
      </c>
      <c r="O52" s="1"/>
      <c r="P52" s="1">
        <f t="shared" si="7"/>
        <v>31</v>
      </c>
      <c r="Q52" s="1">
        <f t="shared" si="8"/>
        <v>31</v>
      </c>
      <c r="R52" s="1"/>
    </row>
    <row r="53" spans="1:18" x14ac:dyDescent="0.25">
      <c r="A53" s="1">
        <v>13</v>
      </c>
      <c r="B53" s="1" t="s">
        <v>20</v>
      </c>
      <c r="C53" s="1">
        <v>11</v>
      </c>
      <c r="D53" s="1">
        <v>8</v>
      </c>
      <c r="E53" s="1">
        <v>8</v>
      </c>
      <c r="F53" s="1">
        <v>4</v>
      </c>
      <c r="G53" s="1">
        <v>7</v>
      </c>
      <c r="H53" s="1">
        <v>5</v>
      </c>
      <c r="I53" s="1">
        <v>6</v>
      </c>
      <c r="J53" s="1">
        <v>8</v>
      </c>
      <c r="K53" s="1">
        <v>9</v>
      </c>
      <c r="L53" s="1"/>
      <c r="M53" s="1"/>
      <c r="N53" s="1">
        <f t="shared" si="6"/>
        <v>66</v>
      </c>
      <c r="O53" s="1"/>
      <c r="P53" s="1">
        <f t="shared" si="7"/>
        <v>31</v>
      </c>
      <c r="Q53" s="1">
        <f t="shared" si="8"/>
        <v>35</v>
      </c>
      <c r="R53" s="1"/>
    </row>
    <row r="54" spans="1:18" ht="15.75" thickBot="1" x14ac:dyDescent="0.3">
      <c r="A54" s="1">
        <v>14</v>
      </c>
      <c r="B54" s="1" t="s">
        <v>21</v>
      </c>
      <c r="C54" s="1">
        <v>9</v>
      </c>
      <c r="D54" s="1">
        <v>10</v>
      </c>
      <c r="E54" s="1">
        <v>4</v>
      </c>
      <c r="F54" s="1">
        <v>6</v>
      </c>
      <c r="G54" s="1">
        <v>9</v>
      </c>
      <c r="H54" s="1">
        <v>5</v>
      </c>
      <c r="I54" s="1">
        <v>10</v>
      </c>
      <c r="J54" s="1">
        <v>9</v>
      </c>
      <c r="K54" s="1">
        <v>10</v>
      </c>
      <c r="L54" s="1"/>
      <c r="M54" s="1"/>
      <c r="N54" s="1">
        <f>C54+D54+E54+F54+G54+H54+I54+J54+K54+L54+M54</f>
        <v>72</v>
      </c>
      <c r="O54" s="1"/>
      <c r="P54" s="1">
        <f t="shared" si="7"/>
        <v>29</v>
      </c>
      <c r="Q54" s="1">
        <f t="shared" si="8"/>
        <v>43</v>
      </c>
      <c r="R54" s="1"/>
    </row>
    <row r="55" spans="1:18" ht="15.75" thickTop="1" x14ac:dyDescent="0.25">
      <c r="A55" s="1">
        <v>15</v>
      </c>
      <c r="B55" s="1" t="s">
        <v>22</v>
      </c>
      <c r="C55" s="1">
        <v>9</v>
      </c>
      <c r="D55" s="1">
        <v>25</v>
      </c>
      <c r="E55" s="1">
        <v>14</v>
      </c>
      <c r="F55" s="1">
        <v>21</v>
      </c>
      <c r="G55" s="1">
        <v>16</v>
      </c>
      <c r="H55" s="1">
        <v>22</v>
      </c>
      <c r="I55" s="1">
        <v>12</v>
      </c>
      <c r="J55" s="1">
        <v>21</v>
      </c>
      <c r="K55" s="1">
        <v>30</v>
      </c>
      <c r="L55" s="1">
        <v>11</v>
      </c>
      <c r="M55" s="1">
        <v>7</v>
      </c>
      <c r="N55" s="1">
        <f t="shared" ref="N55:N71" si="9">C55+D55+E55+F55+G55+H55+I55+J55+K55+L55+M55</f>
        <v>188</v>
      </c>
      <c r="O55" s="1"/>
      <c r="P55" s="1">
        <f t="shared" si="7"/>
        <v>69</v>
      </c>
      <c r="Q55" s="1">
        <f t="shared" si="8"/>
        <v>101</v>
      </c>
      <c r="R55" s="1">
        <f>L55+M55</f>
        <v>18</v>
      </c>
    </row>
    <row r="56" spans="1:18" x14ac:dyDescent="0.25">
      <c r="A56" s="1">
        <v>16</v>
      </c>
      <c r="B56" s="1" t="s">
        <v>23</v>
      </c>
      <c r="C56" s="1">
        <v>12</v>
      </c>
      <c r="D56" s="1">
        <v>3</v>
      </c>
      <c r="E56" s="1">
        <v>15</v>
      </c>
      <c r="F56" s="1">
        <v>11</v>
      </c>
      <c r="G56" s="1">
        <v>11</v>
      </c>
      <c r="H56" s="1">
        <v>9</v>
      </c>
      <c r="I56" s="1">
        <v>13</v>
      </c>
      <c r="J56" s="1">
        <v>7</v>
      </c>
      <c r="K56" s="1">
        <v>13</v>
      </c>
      <c r="L56" s="1">
        <v>3</v>
      </c>
      <c r="M56" s="1">
        <v>2</v>
      </c>
      <c r="N56" s="1">
        <f t="shared" si="9"/>
        <v>99</v>
      </c>
      <c r="O56" s="1"/>
      <c r="P56" s="1">
        <f t="shared" si="7"/>
        <v>41</v>
      </c>
      <c r="Q56" s="1">
        <f t="shared" si="8"/>
        <v>53</v>
      </c>
      <c r="R56" s="1">
        <f>L56+M56</f>
        <v>5</v>
      </c>
    </row>
    <row r="57" spans="1:18" x14ac:dyDescent="0.25">
      <c r="A57" s="1">
        <v>17</v>
      </c>
      <c r="B57" s="1" t="s">
        <v>24</v>
      </c>
      <c r="C57" s="1">
        <v>7</v>
      </c>
      <c r="D57" s="1">
        <v>14</v>
      </c>
      <c r="E57" s="1">
        <v>10</v>
      </c>
      <c r="F57" s="1">
        <v>6</v>
      </c>
      <c r="G57" s="1">
        <v>13</v>
      </c>
      <c r="H57" s="1">
        <v>9</v>
      </c>
      <c r="I57" s="1">
        <v>2</v>
      </c>
      <c r="J57" s="1">
        <v>8</v>
      </c>
      <c r="K57" s="1">
        <v>8</v>
      </c>
      <c r="L57" s="1">
        <v>3</v>
      </c>
      <c r="M57" s="1">
        <v>0</v>
      </c>
      <c r="N57" s="1">
        <f t="shared" si="9"/>
        <v>80</v>
      </c>
      <c r="O57" s="1"/>
      <c r="P57" s="1">
        <f t="shared" si="7"/>
        <v>37</v>
      </c>
      <c r="Q57" s="1">
        <f t="shared" si="8"/>
        <v>40</v>
      </c>
      <c r="R57" s="1">
        <f>L57+M57</f>
        <v>3</v>
      </c>
    </row>
    <row r="58" spans="1:18" x14ac:dyDescent="0.25">
      <c r="A58" s="1">
        <v>18</v>
      </c>
      <c r="B58" s="1" t="s">
        <v>25</v>
      </c>
      <c r="C58" s="1">
        <v>20</v>
      </c>
      <c r="D58" s="1">
        <v>20</v>
      </c>
      <c r="E58" s="1">
        <v>21</v>
      </c>
      <c r="F58" s="1">
        <v>16</v>
      </c>
      <c r="G58" s="1">
        <v>12</v>
      </c>
      <c r="H58" s="1">
        <v>19</v>
      </c>
      <c r="I58" s="1">
        <v>10</v>
      </c>
      <c r="J58" s="1">
        <v>16</v>
      </c>
      <c r="K58" s="1">
        <v>14</v>
      </c>
      <c r="L58" s="1">
        <v>7</v>
      </c>
      <c r="M58" s="1">
        <v>6</v>
      </c>
      <c r="N58" s="1">
        <f t="shared" si="9"/>
        <v>161</v>
      </c>
      <c r="O58" s="1"/>
      <c r="P58" s="1">
        <f>C58+D58+E58+F58</f>
        <v>77</v>
      </c>
      <c r="Q58" s="1">
        <f>G58+H58+I58+J58+K58</f>
        <v>71</v>
      </c>
      <c r="R58" s="1">
        <f t="shared" ref="R58:R72" si="10">L58+M58</f>
        <v>13</v>
      </c>
    </row>
    <row r="59" spans="1:18" x14ac:dyDescent="0.25">
      <c r="A59" s="1">
        <v>19</v>
      </c>
      <c r="B59" s="1" t="s">
        <v>26</v>
      </c>
      <c r="C59" s="1">
        <v>12</v>
      </c>
      <c r="D59" s="1">
        <v>5</v>
      </c>
      <c r="E59" s="1">
        <v>8</v>
      </c>
      <c r="F59" s="1">
        <v>4</v>
      </c>
      <c r="G59" s="1">
        <v>8</v>
      </c>
      <c r="H59" s="1">
        <v>6</v>
      </c>
      <c r="I59" s="1">
        <v>5</v>
      </c>
      <c r="J59" s="1">
        <v>4</v>
      </c>
      <c r="K59" s="1">
        <v>7</v>
      </c>
      <c r="L59" s="1">
        <v>6</v>
      </c>
      <c r="M59" s="1">
        <v>0</v>
      </c>
      <c r="N59" s="1">
        <f t="shared" si="9"/>
        <v>65</v>
      </c>
      <c r="O59" s="1"/>
      <c r="P59" s="1">
        <f t="shared" si="7"/>
        <v>29</v>
      </c>
      <c r="Q59" s="1">
        <f t="shared" si="8"/>
        <v>30</v>
      </c>
      <c r="R59" s="1">
        <f t="shared" si="10"/>
        <v>6</v>
      </c>
    </row>
    <row r="60" spans="1:18" x14ac:dyDescent="0.25">
      <c r="A60" s="1">
        <v>20</v>
      </c>
      <c r="B60" s="1" t="s">
        <v>27</v>
      </c>
      <c r="C60" s="1">
        <v>17</v>
      </c>
      <c r="D60" s="1">
        <v>12</v>
      </c>
      <c r="E60" s="1">
        <v>11</v>
      </c>
      <c r="F60" s="1">
        <v>17</v>
      </c>
      <c r="G60" s="1">
        <v>28</v>
      </c>
      <c r="H60" s="1">
        <v>15</v>
      </c>
      <c r="I60" s="1">
        <v>12</v>
      </c>
      <c r="J60" s="1">
        <v>17</v>
      </c>
      <c r="K60" s="1">
        <v>13</v>
      </c>
      <c r="L60" s="1">
        <v>4</v>
      </c>
      <c r="M60" s="1">
        <v>3</v>
      </c>
      <c r="N60" s="1">
        <f t="shared" si="9"/>
        <v>149</v>
      </c>
      <c r="O60" s="1"/>
      <c r="P60" s="1">
        <f t="shared" si="7"/>
        <v>57</v>
      </c>
      <c r="Q60" s="1">
        <f t="shared" si="8"/>
        <v>85</v>
      </c>
      <c r="R60" s="1">
        <f t="shared" si="10"/>
        <v>7</v>
      </c>
    </row>
    <row r="61" spans="1:18" x14ac:dyDescent="0.25">
      <c r="A61" s="1">
        <v>21</v>
      </c>
      <c r="B61" s="1" t="s">
        <v>28</v>
      </c>
      <c r="C61" s="1">
        <v>51</v>
      </c>
      <c r="D61" s="1">
        <v>60</v>
      </c>
      <c r="E61" s="1">
        <v>68</v>
      </c>
      <c r="F61" s="1">
        <v>52</v>
      </c>
      <c r="G61" s="1">
        <v>47</v>
      </c>
      <c r="H61" s="1">
        <v>41</v>
      </c>
      <c r="I61" s="1">
        <v>51</v>
      </c>
      <c r="J61" s="1">
        <v>58</v>
      </c>
      <c r="K61" s="1">
        <v>52</v>
      </c>
      <c r="L61" s="1">
        <v>0</v>
      </c>
      <c r="M61" s="1">
        <v>5</v>
      </c>
      <c r="N61" s="1">
        <f t="shared" si="9"/>
        <v>485</v>
      </c>
      <c r="O61" s="1"/>
      <c r="P61" s="1">
        <f t="shared" si="7"/>
        <v>231</v>
      </c>
      <c r="Q61" s="1">
        <f t="shared" si="8"/>
        <v>249</v>
      </c>
      <c r="R61" s="1">
        <f t="shared" si="10"/>
        <v>5</v>
      </c>
    </row>
    <row r="62" spans="1:18" x14ac:dyDescent="0.25">
      <c r="A62" s="1"/>
      <c r="B62" s="1" t="s">
        <v>1159</v>
      </c>
      <c r="C62" s="1">
        <v>6</v>
      </c>
      <c r="D62" s="1">
        <v>3</v>
      </c>
      <c r="E62" s="1">
        <v>5</v>
      </c>
      <c r="F62" s="1">
        <v>2</v>
      </c>
      <c r="G62" s="1">
        <v>3</v>
      </c>
      <c r="H62" s="1">
        <v>3</v>
      </c>
      <c r="I62" s="1">
        <v>3</v>
      </c>
      <c r="J62" s="1">
        <v>5</v>
      </c>
      <c r="K62" s="1">
        <v>3</v>
      </c>
      <c r="L62" s="1"/>
      <c r="M62" s="1"/>
      <c r="N62" s="1">
        <f>SUM(C62:M62)</f>
        <v>33</v>
      </c>
      <c r="O62" s="1"/>
      <c r="P62" s="1">
        <f>SUM(C62:F62)</f>
        <v>16</v>
      </c>
      <c r="Q62" s="1">
        <f>SUM(G62:K62)</f>
        <v>17</v>
      </c>
      <c r="R62" s="1">
        <f t="shared" si="10"/>
        <v>0</v>
      </c>
    </row>
    <row r="63" spans="1:18" x14ac:dyDescent="0.25">
      <c r="A63" s="1">
        <v>22</v>
      </c>
      <c r="B63" s="1" t="s">
        <v>29</v>
      </c>
      <c r="C63" s="1">
        <v>30</v>
      </c>
      <c r="D63" s="1">
        <v>38</v>
      </c>
      <c r="E63" s="1">
        <v>36</v>
      </c>
      <c r="F63" s="1">
        <v>37</v>
      </c>
      <c r="G63" s="1">
        <v>25</v>
      </c>
      <c r="H63" s="1">
        <v>24</v>
      </c>
      <c r="I63" s="1">
        <v>28</v>
      </c>
      <c r="J63" s="1">
        <v>26</v>
      </c>
      <c r="K63" s="1">
        <v>20</v>
      </c>
      <c r="L63" s="1">
        <v>5</v>
      </c>
      <c r="M63" s="1">
        <v>4</v>
      </c>
      <c r="N63" s="1">
        <f t="shared" si="9"/>
        <v>273</v>
      </c>
      <c r="O63" s="1"/>
      <c r="P63" s="1">
        <f t="shared" si="7"/>
        <v>141</v>
      </c>
      <c r="Q63" s="1">
        <f t="shared" si="8"/>
        <v>123</v>
      </c>
      <c r="R63" s="1">
        <f t="shared" si="10"/>
        <v>9</v>
      </c>
    </row>
    <row r="64" spans="1:18" x14ac:dyDescent="0.25">
      <c r="A64" s="1"/>
      <c r="B64" s="1" t="s">
        <v>1160</v>
      </c>
      <c r="C64" s="1">
        <v>5</v>
      </c>
      <c r="D64" s="1">
        <v>4</v>
      </c>
      <c r="E64" s="1">
        <v>7</v>
      </c>
      <c r="F64" s="1">
        <v>7</v>
      </c>
      <c r="G64" s="1">
        <v>5</v>
      </c>
      <c r="H64" s="1">
        <v>5</v>
      </c>
      <c r="I64" s="1">
        <v>4</v>
      </c>
      <c r="J64" s="1">
        <v>7</v>
      </c>
      <c r="K64" s="1">
        <v>5</v>
      </c>
      <c r="L64" s="1"/>
      <c r="M64" s="1"/>
      <c r="N64" s="1">
        <f>SUM(C64:M64)</f>
        <v>49</v>
      </c>
      <c r="O64" s="1"/>
      <c r="P64" s="1">
        <f>SUM(C64:F64)</f>
        <v>23</v>
      </c>
      <c r="Q64" s="1">
        <f>SUM(G64:K64)</f>
        <v>26</v>
      </c>
      <c r="R64" s="1">
        <f t="shared" si="10"/>
        <v>0</v>
      </c>
    </row>
    <row r="65" spans="1:18" x14ac:dyDescent="0.25">
      <c r="A65" s="1">
        <v>23</v>
      </c>
      <c r="B65" s="1" t="s">
        <v>30</v>
      </c>
      <c r="C65" s="1">
        <v>34</v>
      </c>
      <c r="D65" s="1">
        <v>34</v>
      </c>
      <c r="E65" s="1">
        <v>44</v>
      </c>
      <c r="F65" s="1">
        <v>41</v>
      </c>
      <c r="G65" s="1">
        <v>35</v>
      </c>
      <c r="H65" s="1">
        <v>35</v>
      </c>
      <c r="I65" s="1">
        <v>27</v>
      </c>
      <c r="J65" s="1">
        <v>29</v>
      </c>
      <c r="K65" s="1">
        <v>29</v>
      </c>
      <c r="L65" s="1">
        <v>10</v>
      </c>
      <c r="M65" s="1">
        <v>11</v>
      </c>
      <c r="N65" s="1">
        <f t="shared" si="9"/>
        <v>329</v>
      </c>
      <c r="O65" s="1"/>
      <c r="P65" s="1">
        <f t="shared" si="7"/>
        <v>153</v>
      </c>
      <c r="Q65" s="1">
        <f t="shared" si="8"/>
        <v>155</v>
      </c>
      <c r="R65" s="1">
        <f t="shared" si="10"/>
        <v>21</v>
      </c>
    </row>
    <row r="66" spans="1:18" x14ac:dyDescent="0.25">
      <c r="A66" s="1">
        <v>24</v>
      </c>
      <c r="B66" s="1" t="s">
        <v>31</v>
      </c>
      <c r="C66" s="1">
        <v>12</v>
      </c>
      <c r="D66" s="1">
        <v>19</v>
      </c>
      <c r="E66" s="1">
        <v>19</v>
      </c>
      <c r="F66" s="1">
        <v>12</v>
      </c>
      <c r="G66" s="1">
        <v>15</v>
      </c>
      <c r="H66" s="1">
        <v>15</v>
      </c>
      <c r="I66" s="1">
        <v>15</v>
      </c>
      <c r="J66" s="1">
        <v>8</v>
      </c>
      <c r="K66" s="1">
        <v>12</v>
      </c>
      <c r="L66" s="1">
        <v>4</v>
      </c>
      <c r="M66" s="1">
        <v>3</v>
      </c>
      <c r="N66" s="1">
        <f t="shared" si="9"/>
        <v>134</v>
      </c>
      <c r="O66" s="1"/>
      <c r="P66" s="1">
        <f t="shared" si="7"/>
        <v>62</v>
      </c>
      <c r="Q66" s="1">
        <f t="shared" si="8"/>
        <v>65</v>
      </c>
      <c r="R66" s="1">
        <f t="shared" si="10"/>
        <v>7</v>
      </c>
    </row>
    <row r="67" spans="1:18" x14ac:dyDescent="0.25">
      <c r="A67" s="1">
        <v>25</v>
      </c>
      <c r="B67" s="1" t="s">
        <v>32</v>
      </c>
      <c r="C67" s="1">
        <v>15</v>
      </c>
      <c r="D67" s="1">
        <v>11</v>
      </c>
      <c r="E67" s="1">
        <v>18</v>
      </c>
      <c r="F67" s="1">
        <v>11</v>
      </c>
      <c r="G67" s="1">
        <v>4</v>
      </c>
      <c r="H67" s="1">
        <v>6</v>
      </c>
      <c r="I67" s="1">
        <v>9</v>
      </c>
      <c r="J67" s="1">
        <v>10</v>
      </c>
      <c r="K67" s="1">
        <v>9</v>
      </c>
      <c r="L67" s="1">
        <v>0</v>
      </c>
      <c r="M67" s="1">
        <v>0</v>
      </c>
      <c r="N67" s="1">
        <f t="shared" si="9"/>
        <v>93</v>
      </c>
      <c r="O67" s="1"/>
      <c r="P67" s="1">
        <f t="shared" si="7"/>
        <v>55</v>
      </c>
      <c r="Q67" s="1">
        <f t="shared" si="8"/>
        <v>38</v>
      </c>
      <c r="R67" s="1">
        <f t="shared" si="10"/>
        <v>0</v>
      </c>
    </row>
    <row r="68" spans="1:18" x14ac:dyDescent="0.25">
      <c r="A68" s="1">
        <v>26</v>
      </c>
      <c r="B68" s="1" t="s">
        <v>34</v>
      </c>
      <c r="C68" s="1">
        <v>23</v>
      </c>
      <c r="D68" s="1">
        <v>24</v>
      </c>
      <c r="E68" s="1">
        <v>23</v>
      </c>
      <c r="F68" s="1">
        <v>26</v>
      </c>
      <c r="G68" s="1">
        <v>18</v>
      </c>
      <c r="H68" s="1">
        <v>25</v>
      </c>
      <c r="I68" s="1">
        <v>19</v>
      </c>
      <c r="J68" s="1">
        <v>18</v>
      </c>
      <c r="K68" s="1">
        <v>16</v>
      </c>
      <c r="L68" s="1">
        <v>3</v>
      </c>
      <c r="M68" s="1">
        <v>0</v>
      </c>
      <c r="N68" s="1">
        <f t="shared" si="9"/>
        <v>195</v>
      </c>
      <c r="O68" s="1"/>
      <c r="P68" s="1">
        <f t="shared" si="7"/>
        <v>96</v>
      </c>
      <c r="Q68" s="1">
        <f t="shared" si="8"/>
        <v>96</v>
      </c>
      <c r="R68" s="1">
        <f t="shared" si="10"/>
        <v>3</v>
      </c>
    </row>
    <row r="69" spans="1:18" x14ac:dyDescent="0.25">
      <c r="A69" s="1">
        <v>27</v>
      </c>
      <c r="B69" s="1" t="s">
        <v>35</v>
      </c>
      <c r="C69" s="1">
        <v>10</v>
      </c>
      <c r="D69" s="1">
        <v>8</v>
      </c>
      <c r="E69" s="1">
        <v>9</v>
      </c>
      <c r="F69" s="1">
        <v>6</v>
      </c>
      <c r="G69" s="1">
        <v>7</v>
      </c>
      <c r="H69" s="1">
        <v>3</v>
      </c>
      <c r="I69" s="1">
        <v>5</v>
      </c>
      <c r="J69" s="1">
        <v>11</v>
      </c>
      <c r="K69" s="1">
        <v>14</v>
      </c>
      <c r="L69" s="1">
        <v>3</v>
      </c>
      <c r="M69" s="1">
        <v>5</v>
      </c>
      <c r="N69" s="1">
        <f t="shared" si="9"/>
        <v>81</v>
      </c>
      <c r="O69" s="1"/>
      <c r="P69" s="1">
        <f t="shared" si="7"/>
        <v>33</v>
      </c>
      <c r="Q69" s="1">
        <f t="shared" si="8"/>
        <v>40</v>
      </c>
      <c r="R69" s="1">
        <f t="shared" si="10"/>
        <v>8</v>
      </c>
    </row>
    <row r="70" spans="1:18" x14ac:dyDescent="0.25">
      <c r="A70" s="1"/>
      <c r="B70" s="1" t="s">
        <v>1161</v>
      </c>
      <c r="C70" s="1">
        <v>3</v>
      </c>
      <c r="D70" s="1">
        <v>3</v>
      </c>
      <c r="E70" s="1">
        <v>2</v>
      </c>
      <c r="F70" s="1">
        <v>6</v>
      </c>
      <c r="G70" s="1">
        <v>1</v>
      </c>
      <c r="H70" s="1">
        <v>1</v>
      </c>
      <c r="I70" s="1">
        <v>3</v>
      </c>
      <c r="J70" s="1">
        <v>3</v>
      </c>
      <c r="K70" s="1">
        <v>3</v>
      </c>
      <c r="L70" s="1"/>
      <c r="M70" s="1"/>
      <c r="N70" s="1">
        <f t="shared" si="9"/>
        <v>25</v>
      </c>
      <c r="O70" s="1"/>
      <c r="P70" s="1">
        <f>C70+D70+E70+F70</f>
        <v>14</v>
      </c>
      <c r="Q70" s="1">
        <f>G70+H70+I70+J70+K70</f>
        <v>11</v>
      </c>
      <c r="R70" s="1">
        <f t="shared" si="10"/>
        <v>0</v>
      </c>
    </row>
    <row r="71" spans="1:18" x14ac:dyDescent="0.25">
      <c r="A71" s="1">
        <v>28</v>
      </c>
      <c r="B71" s="1" t="s">
        <v>36</v>
      </c>
      <c r="C71" s="1">
        <v>3</v>
      </c>
      <c r="D71" s="1">
        <v>9</v>
      </c>
      <c r="E71" s="1">
        <v>9</v>
      </c>
      <c r="F71" s="1">
        <v>17</v>
      </c>
      <c r="G71" s="1">
        <v>8</v>
      </c>
      <c r="H71" s="1">
        <v>7</v>
      </c>
      <c r="I71" s="1">
        <v>11</v>
      </c>
      <c r="J71" s="1">
        <v>6</v>
      </c>
      <c r="K71" s="1">
        <v>9</v>
      </c>
      <c r="L71" s="1">
        <v>8</v>
      </c>
      <c r="M71" s="1">
        <v>3</v>
      </c>
      <c r="N71" s="1">
        <f t="shared" si="9"/>
        <v>90</v>
      </c>
      <c r="O71" s="1"/>
      <c r="P71" s="1">
        <f t="shared" si="7"/>
        <v>38</v>
      </c>
      <c r="Q71" s="1">
        <f t="shared" si="8"/>
        <v>41</v>
      </c>
      <c r="R71" s="1">
        <f t="shared" si="10"/>
        <v>11</v>
      </c>
    </row>
    <row r="72" spans="1:18" x14ac:dyDescent="0.25">
      <c r="A72" s="1"/>
      <c r="B72" s="1"/>
      <c r="C72" s="1">
        <f t="shared" ref="C72:K72" si="11">SUM(C41:C71)</f>
        <v>402</v>
      </c>
      <c r="D72" s="1">
        <f t="shared" si="11"/>
        <v>427</v>
      </c>
      <c r="E72" s="1">
        <f t="shared" si="11"/>
        <v>443</v>
      </c>
      <c r="F72" s="1">
        <f t="shared" si="11"/>
        <v>391</v>
      </c>
      <c r="G72" s="1">
        <f t="shared" si="11"/>
        <v>350</v>
      </c>
      <c r="H72" s="1">
        <f t="shared" si="11"/>
        <v>357</v>
      </c>
      <c r="I72" s="1">
        <f t="shared" si="11"/>
        <v>338</v>
      </c>
      <c r="J72" s="1">
        <f t="shared" si="11"/>
        <v>343</v>
      </c>
      <c r="K72" s="1">
        <f t="shared" si="11"/>
        <v>359</v>
      </c>
      <c r="L72" s="1">
        <f>SUM(L55:L71)</f>
        <v>67</v>
      </c>
      <c r="M72" s="1">
        <f>SUM(M55:M71)</f>
        <v>49</v>
      </c>
      <c r="N72" s="1">
        <f>SUM(N41:N71)</f>
        <v>3526</v>
      </c>
      <c r="O72" s="1"/>
      <c r="P72" s="1">
        <f>SUM(P41:P71)</f>
        <v>1663</v>
      </c>
      <c r="Q72" s="1">
        <f>SUM(Q41:Q71)</f>
        <v>1747</v>
      </c>
      <c r="R72" s="1">
        <f t="shared" si="10"/>
        <v>116</v>
      </c>
    </row>
  </sheetData>
  <mergeCells count="1">
    <mergeCell ref="A2:H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1"/>
  <sheetViews>
    <sheetView workbookViewId="0">
      <selection activeCell="B44" sqref="B44:C44"/>
    </sheetView>
  </sheetViews>
  <sheetFormatPr defaultRowHeight="15" x14ac:dyDescent="0.25"/>
  <cols>
    <col min="1" max="1" width="4.7109375" customWidth="1"/>
    <col min="2" max="2" width="32" customWidth="1"/>
    <col min="4" max="4" width="10.5703125" customWidth="1"/>
    <col min="5" max="5" width="11" customWidth="1"/>
    <col min="6" max="6" width="5.7109375" customWidth="1"/>
    <col min="7" max="7" width="6" customWidth="1"/>
    <col min="8" max="9" width="5.85546875" customWidth="1"/>
    <col min="10" max="10" width="6.7109375" customWidth="1"/>
    <col min="11" max="11" width="11.140625" customWidth="1"/>
    <col min="12" max="12" width="9.7109375" customWidth="1"/>
    <col min="16" max="16" width="6.28515625" customWidth="1"/>
    <col min="17" max="17" width="12.5703125" customWidth="1"/>
    <col min="19" max="19" width="11.5703125" customWidth="1"/>
    <col min="24" max="24" width="27.28515625" customWidth="1"/>
    <col min="28" max="28" width="11.7109375" customWidth="1"/>
  </cols>
  <sheetData>
    <row r="2" spans="1:28" x14ac:dyDescent="0.25">
      <c r="C2" t="s">
        <v>86</v>
      </c>
    </row>
    <row r="5" spans="1:28" x14ac:dyDescent="0.25">
      <c r="C5" t="s">
        <v>60</v>
      </c>
    </row>
    <row r="6" spans="1:28" x14ac:dyDescent="0.25">
      <c r="B6" s="93" t="s">
        <v>390</v>
      </c>
      <c r="C6" s="94">
        <v>43018</v>
      </c>
      <c r="F6" s="165" t="s">
        <v>66</v>
      </c>
      <c r="G6" s="165"/>
      <c r="H6" s="165"/>
      <c r="I6" s="165"/>
      <c r="J6" s="165"/>
      <c r="K6" s="165"/>
      <c r="L6" s="165" t="s">
        <v>158</v>
      </c>
      <c r="M6" s="165"/>
      <c r="N6" s="165"/>
      <c r="O6" s="165"/>
      <c r="P6" s="165"/>
      <c r="Q6" s="165"/>
      <c r="R6" s="165" t="s">
        <v>159</v>
      </c>
      <c r="S6" s="165"/>
      <c r="T6" s="165"/>
      <c r="U6" s="165"/>
      <c r="V6" s="165"/>
      <c r="W6" s="165"/>
    </row>
    <row r="7" spans="1:28" ht="15" customHeight="1" x14ac:dyDescent="0.25">
      <c r="A7" s="164" t="s">
        <v>139</v>
      </c>
      <c r="B7" s="171" t="s">
        <v>77</v>
      </c>
      <c r="C7" s="171" t="s">
        <v>61</v>
      </c>
      <c r="D7" s="171" t="s">
        <v>141</v>
      </c>
      <c r="E7" s="171" t="s">
        <v>142</v>
      </c>
      <c r="F7" s="164" t="s">
        <v>87</v>
      </c>
      <c r="G7" s="164"/>
      <c r="H7" s="164"/>
      <c r="I7" s="164"/>
      <c r="J7" s="171" t="s">
        <v>143</v>
      </c>
      <c r="K7" s="171" t="s">
        <v>144</v>
      </c>
      <c r="L7" s="164" t="s">
        <v>87</v>
      </c>
      <c r="M7" s="164"/>
      <c r="N7" s="164"/>
      <c r="O7" s="164"/>
      <c r="P7" s="171" t="s">
        <v>143</v>
      </c>
      <c r="Q7" s="171" t="s">
        <v>144</v>
      </c>
      <c r="R7" s="164" t="s">
        <v>87</v>
      </c>
      <c r="S7" s="164"/>
      <c r="T7" s="164"/>
      <c r="U7" s="164"/>
      <c r="V7" s="171" t="s">
        <v>143</v>
      </c>
      <c r="W7" s="171" t="s">
        <v>144</v>
      </c>
      <c r="X7" s="171" t="s">
        <v>145</v>
      </c>
      <c r="Y7" s="171" t="s">
        <v>146</v>
      </c>
      <c r="Z7" s="171" t="s">
        <v>160</v>
      </c>
      <c r="AA7" s="171" t="s">
        <v>160</v>
      </c>
      <c r="AB7" s="171" t="s">
        <v>160</v>
      </c>
    </row>
    <row r="8" spans="1:28" ht="25.5" customHeight="1" x14ac:dyDescent="0.25">
      <c r="A8" s="164"/>
      <c r="B8" s="171"/>
      <c r="C8" s="171"/>
      <c r="D8" s="171"/>
      <c r="E8" s="171"/>
      <c r="F8" s="1" t="s">
        <v>72</v>
      </c>
      <c r="G8" s="1" t="s">
        <v>73</v>
      </c>
      <c r="H8" s="1" t="s">
        <v>74</v>
      </c>
      <c r="I8" s="1" t="s">
        <v>75</v>
      </c>
      <c r="J8" s="171"/>
      <c r="K8" s="171"/>
      <c r="L8" s="1" t="s">
        <v>72</v>
      </c>
      <c r="M8" s="1" t="s">
        <v>73</v>
      </c>
      <c r="N8" s="1" t="s">
        <v>74</v>
      </c>
      <c r="O8" s="1" t="s">
        <v>75</v>
      </c>
      <c r="P8" s="171"/>
      <c r="Q8" s="171"/>
      <c r="R8" s="1" t="s">
        <v>72</v>
      </c>
      <c r="S8" s="1" t="s">
        <v>73</v>
      </c>
      <c r="T8" s="1" t="s">
        <v>74</v>
      </c>
      <c r="U8" s="1" t="s">
        <v>75</v>
      </c>
      <c r="V8" s="171"/>
      <c r="W8" s="171"/>
      <c r="X8" s="171"/>
      <c r="Y8" s="171"/>
      <c r="Z8" s="171"/>
      <c r="AA8" s="171"/>
      <c r="AB8" s="171"/>
    </row>
    <row r="9" spans="1:28" ht="18.75" customHeight="1" x14ac:dyDescent="0.25">
      <c r="A9" s="1"/>
      <c r="B9" s="1" t="s">
        <v>78</v>
      </c>
      <c r="C9" s="1">
        <v>9</v>
      </c>
      <c r="D9" s="1">
        <v>22</v>
      </c>
      <c r="E9" s="1">
        <v>21</v>
      </c>
      <c r="F9" s="1">
        <v>0</v>
      </c>
      <c r="G9" s="1">
        <v>15</v>
      </c>
      <c r="H9" s="1">
        <v>4</v>
      </c>
      <c r="I9" s="1">
        <v>2</v>
      </c>
      <c r="J9" s="8">
        <f t="shared" ref="J9:J42" si="0">F9/E9*100</f>
        <v>0</v>
      </c>
      <c r="K9" s="8">
        <f t="shared" ref="K9:K42" si="1">(H9+I9)/E9*100</f>
        <v>28.571428571428569</v>
      </c>
      <c r="L9" s="1">
        <v>0</v>
      </c>
      <c r="M9" s="1">
        <v>16</v>
      </c>
      <c r="N9" s="1">
        <v>3</v>
      </c>
      <c r="O9" s="1">
        <v>2</v>
      </c>
      <c r="P9" s="8">
        <f t="shared" ref="P9:P42" si="2">L9/E9*100</f>
        <v>0</v>
      </c>
      <c r="Q9" s="8">
        <f t="shared" ref="Q9:Q42" si="3">(N9+O9)/E9*100</f>
        <v>23.809523809523807</v>
      </c>
      <c r="R9" s="1">
        <v>7</v>
      </c>
      <c r="S9" s="1">
        <v>10</v>
      </c>
      <c r="T9" s="1">
        <v>1</v>
      </c>
      <c r="U9" s="1">
        <v>3</v>
      </c>
      <c r="V9" s="8">
        <f t="shared" ref="V9:V42" si="4">R9/E9*100</f>
        <v>33.333333333333329</v>
      </c>
      <c r="W9" s="8">
        <f t="shared" ref="W9:W42" si="5">(T9+U9)/E9*100</f>
        <v>19.047619047619047</v>
      </c>
      <c r="X9" s="1" t="s">
        <v>161</v>
      </c>
      <c r="Y9" s="1"/>
      <c r="Z9" s="1">
        <f>SUM(F9:I9)</f>
        <v>21</v>
      </c>
      <c r="AA9" s="1">
        <f>SUM(L9:O9)</f>
        <v>21</v>
      </c>
      <c r="AB9" s="1">
        <f>SUM(R9:U9)</f>
        <v>21</v>
      </c>
    </row>
    <row r="10" spans="1:28" ht="18" customHeight="1" x14ac:dyDescent="0.25">
      <c r="A10" s="1"/>
      <c r="B10" s="1" t="s">
        <v>79</v>
      </c>
      <c r="C10" s="1">
        <v>9</v>
      </c>
      <c r="D10" s="1">
        <v>16</v>
      </c>
      <c r="E10" s="1">
        <v>12</v>
      </c>
      <c r="F10" s="1">
        <v>0</v>
      </c>
      <c r="G10" s="1">
        <v>10</v>
      </c>
      <c r="H10" s="1">
        <v>2</v>
      </c>
      <c r="I10" s="1">
        <v>0</v>
      </c>
      <c r="J10" s="8">
        <f t="shared" si="0"/>
        <v>0</v>
      </c>
      <c r="K10" s="8">
        <f t="shared" si="1"/>
        <v>16.666666666666664</v>
      </c>
      <c r="L10" s="1">
        <v>2</v>
      </c>
      <c r="M10" s="1">
        <v>8</v>
      </c>
      <c r="N10" s="1">
        <v>2</v>
      </c>
      <c r="O10" s="1">
        <v>0</v>
      </c>
      <c r="P10" s="8">
        <f t="shared" si="2"/>
        <v>16.666666666666664</v>
      </c>
      <c r="Q10" s="8">
        <f t="shared" si="3"/>
        <v>16.666666666666664</v>
      </c>
      <c r="R10" s="1">
        <v>1</v>
      </c>
      <c r="S10" s="1">
        <v>10</v>
      </c>
      <c r="T10" s="1">
        <v>1</v>
      </c>
      <c r="U10" s="1">
        <v>0</v>
      </c>
      <c r="V10" s="8">
        <f t="shared" si="4"/>
        <v>8.3333333333333321</v>
      </c>
      <c r="W10" s="8">
        <f t="shared" si="5"/>
        <v>8.3333333333333321</v>
      </c>
      <c r="X10" s="1" t="s">
        <v>162</v>
      </c>
      <c r="Y10" s="1">
        <v>3</v>
      </c>
      <c r="Z10" s="1">
        <f t="shared" ref="Z10:Z42" si="6">SUM(F10:I10)</f>
        <v>12</v>
      </c>
      <c r="AA10" s="1">
        <f t="shared" ref="AA10:AA42" si="7">SUM(L10:O10)</f>
        <v>12</v>
      </c>
      <c r="AB10" s="1">
        <f t="shared" ref="AB10:AB42" si="8">SUM(R10:U10)</f>
        <v>12</v>
      </c>
    </row>
    <row r="11" spans="1:28" ht="18.75" customHeight="1" x14ac:dyDescent="0.25">
      <c r="A11" s="1"/>
      <c r="B11" s="1" t="s">
        <v>80</v>
      </c>
      <c r="C11" s="1">
        <v>9</v>
      </c>
      <c r="D11" s="1">
        <v>10</v>
      </c>
      <c r="E11" s="1">
        <v>7</v>
      </c>
      <c r="F11" s="1">
        <v>0</v>
      </c>
      <c r="G11" s="1">
        <v>4</v>
      </c>
      <c r="H11" s="1">
        <v>2</v>
      </c>
      <c r="I11" s="1">
        <v>1</v>
      </c>
      <c r="J11" s="8">
        <f t="shared" si="0"/>
        <v>0</v>
      </c>
      <c r="K11" s="8">
        <f t="shared" si="1"/>
        <v>42.857142857142854</v>
      </c>
      <c r="L11" s="1">
        <v>1</v>
      </c>
      <c r="M11" s="1">
        <v>3</v>
      </c>
      <c r="N11" s="1">
        <v>2</v>
      </c>
      <c r="O11" s="1">
        <v>1</v>
      </c>
      <c r="P11" s="8">
        <f t="shared" si="2"/>
        <v>14.285714285714285</v>
      </c>
      <c r="Q11" s="8">
        <f t="shared" si="3"/>
        <v>42.857142857142854</v>
      </c>
      <c r="R11" s="1">
        <v>1</v>
      </c>
      <c r="S11" s="1">
        <v>5</v>
      </c>
      <c r="T11" s="1">
        <v>1</v>
      </c>
      <c r="U11" s="1">
        <v>0</v>
      </c>
      <c r="V11" s="8">
        <f t="shared" si="4"/>
        <v>14.285714285714285</v>
      </c>
      <c r="W11" s="8">
        <f t="shared" si="5"/>
        <v>14.285714285714285</v>
      </c>
      <c r="X11" s="1" t="s">
        <v>157</v>
      </c>
      <c r="Y11" s="1">
        <v>0</v>
      </c>
      <c r="Z11" s="1">
        <f t="shared" si="6"/>
        <v>7</v>
      </c>
      <c r="AA11" s="1">
        <f t="shared" si="7"/>
        <v>7</v>
      </c>
      <c r="AB11" s="1">
        <f t="shared" si="8"/>
        <v>7</v>
      </c>
    </row>
    <row r="12" spans="1:28" ht="15" customHeight="1" x14ac:dyDescent="0.25">
      <c r="A12" s="1"/>
      <c r="B12" s="1" t="s">
        <v>47</v>
      </c>
      <c r="C12" s="1">
        <v>9</v>
      </c>
      <c r="D12" s="1">
        <v>17</v>
      </c>
      <c r="E12" s="1">
        <v>14</v>
      </c>
      <c r="F12" s="1">
        <v>5</v>
      </c>
      <c r="G12" s="1">
        <v>2</v>
      </c>
      <c r="H12" s="1">
        <v>5</v>
      </c>
      <c r="I12" s="1">
        <v>2</v>
      </c>
      <c r="J12" s="8">
        <f t="shared" si="0"/>
        <v>35.714285714285715</v>
      </c>
      <c r="K12" s="8">
        <f t="shared" si="1"/>
        <v>50</v>
      </c>
      <c r="L12" s="1">
        <v>4</v>
      </c>
      <c r="M12" s="1">
        <v>3</v>
      </c>
      <c r="N12" s="1">
        <v>5</v>
      </c>
      <c r="O12" s="1">
        <v>2</v>
      </c>
      <c r="P12" s="8">
        <f t="shared" si="2"/>
        <v>28.571428571428569</v>
      </c>
      <c r="Q12" s="8">
        <f t="shared" si="3"/>
        <v>50</v>
      </c>
      <c r="R12" s="1">
        <v>5</v>
      </c>
      <c r="S12" s="1">
        <v>2</v>
      </c>
      <c r="T12" s="1">
        <v>1</v>
      </c>
      <c r="U12" s="1">
        <v>6</v>
      </c>
      <c r="V12" s="8">
        <f t="shared" si="4"/>
        <v>35.714285714285715</v>
      </c>
      <c r="W12" s="8">
        <f t="shared" si="5"/>
        <v>50</v>
      </c>
      <c r="X12" s="1" t="s">
        <v>163</v>
      </c>
      <c r="Y12" s="1">
        <v>5</v>
      </c>
      <c r="Z12" s="1">
        <f t="shared" si="6"/>
        <v>14</v>
      </c>
      <c r="AA12" s="1">
        <f t="shared" si="7"/>
        <v>14</v>
      </c>
      <c r="AB12" s="1">
        <f t="shared" si="8"/>
        <v>14</v>
      </c>
    </row>
    <row r="13" spans="1:28" ht="15.75" customHeight="1" x14ac:dyDescent="0.25">
      <c r="A13" s="1"/>
      <c r="B13" s="1" t="s">
        <v>81</v>
      </c>
      <c r="C13" s="1">
        <v>9</v>
      </c>
      <c r="D13" s="1">
        <v>13</v>
      </c>
      <c r="E13" s="1">
        <v>10</v>
      </c>
      <c r="F13" s="1">
        <v>0</v>
      </c>
      <c r="G13" s="1">
        <v>4</v>
      </c>
      <c r="H13" s="1">
        <v>3</v>
      </c>
      <c r="I13" s="1">
        <v>3</v>
      </c>
      <c r="J13" s="8">
        <f t="shared" si="0"/>
        <v>0</v>
      </c>
      <c r="K13" s="8">
        <f t="shared" si="1"/>
        <v>60</v>
      </c>
      <c r="L13" s="1">
        <v>0</v>
      </c>
      <c r="M13" s="1">
        <v>4</v>
      </c>
      <c r="N13" s="1">
        <v>3</v>
      </c>
      <c r="O13" s="1">
        <v>3</v>
      </c>
      <c r="P13" s="8">
        <f t="shared" si="2"/>
        <v>0</v>
      </c>
      <c r="Q13" s="8">
        <f t="shared" si="3"/>
        <v>60</v>
      </c>
      <c r="R13" s="1">
        <v>2</v>
      </c>
      <c r="S13" s="1">
        <v>4</v>
      </c>
      <c r="T13" s="1">
        <v>3</v>
      </c>
      <c r="U13" s="1">
        <v>1</v>
      </c>
      <c r="V13" s="8">
        <f t="shared" si="4"/>
        <v>20</v>
      </c>
      <c r="W13" s="8">
        <f t="shared" si="5"/>
        <v>40</v>
      </c>
      <c r="X13" s="1" t="s">
        <v>164</v>
      </c>
      <c r="Y13" s="1">
        <v>2</v>
      </c>
      <c r="Z13" s="1">
        <f t="shared" si="6"/>
        <v>10</v>
      </c>
      <c r="AA13" s="1">
        <f t="shared" si="7"/>
        <v>10</v>
      </c>
      <c r="AB13" s="1">
        <f t="shared" si="8"/>
        <v>10</v>
      </c>
    </row>
    <row r="14" spans="1:28" ht="18" customHeight="1" x14ac:dyDescent="0.25">
      <c r="A14" s="1"/>
      <c r="B14" s="1" t="s">
        <v>48</v>
      </c>
      <c r="C14" s="1">
        <v>9</v>
      </c>
      <c r="D14" s="1">
        <v>14</v>
      </c>
      <c r="E14" s="1">
        <v>14</v>
      </c>
      <c r="F14" s="1">
        <v>4</v>
      </c>
      <c r="G14" s="1">
        <v>6</v>
      </c>
      <c r="H14" s="1">
        <v>3</v>
      </c>
      <c r="I14" s="1">
        <v>1</v>
      </c>
      <c r="J14" s="8">
        <f t="shared" si="0"/>
        <v>28.571428571428569</v>
      </c>
      <c r="K14" s="8">
        <f t="shared" si="1"/>
        <v>28.571428571428569</v>
      </c>
      <c r="L14" s="1">
        <v>4</v>
      </c>
      <c r="M14" s="1">
        <v>6</v>
      </c>
      <c r="N14" s="1">
        <v>3</v>
      </c>
      <c r="O14" s="1">
        <v>1</v>
      </c>
      <c r="P14" s="8">
        <f t="shared" si="2"/>
        <v>28.571428571428569</v>
      </c>
      <c r="Q14" s="8">
        <f t="shared" si="3"/>
        <v>28.571428571428569</v>
      </c>
      <c r="R14" s="1">
        <v>10</v>
      </c>
      <c r="S14" s="1">
        <v>2</v>
      </c>
      <c r="T14" s="1">
        <v>1</v>
      </c>
      <c r="U14" s="1">
        <v>1</v>
      </c>
      <c r="V14" s="8">
        <f t="shared" si="4"/>
        <v>71.428571428571431</v>
      </c>
      <c r="W14" s="8">
        <f t="shared" si="5"/>
        <v>14.285714285714285</v>
      </c>
      <c r="X14" s="1" t="s">
        <v>165</v>
      </c>
      <c r="Y14" s="1">
        <v>3</v>
      </c>
      <c r="Z14" s="1">
        <f t="shared" si="6"/>
        <v>14</v>
      </c>
      <c r="AA14" s="1">
        <f t="shared" si="7"/>
        <v>14</v>
      </c>
      <c r="AB14" s="1">
        <f t="shared" si="8"/>
        <v>14</v>
      </c>
    </row>
    <row r="15" spans="1:28" ht="15" customHeight="1" x14ac:dyDescent="0.25">
      <c r="A15" s="1"/>
      <c r="B15" s="1" t="s">
        <v>82</v>
      </c>
      <c r="C15" s="1" t="s">
        <v>166</v>
      </c>
      <c r="D15" s="1">
        <v>38</v>
      </c>
      <c r="E15" s="1">
        <v>30</v>
      </c>
      <c r="F15" s="1">
        <v>9</v>
      </c>
      <c r="G15" s="1">
        <v>18</v>
      </c>
      <c r="H15" s="1">
        <v>2</v>
      </c>
      <c r="I15" s="1">
        <v>1</v>
      </c>
      <c r="J15" s="8">
        <f t="shared" si="0"/>
        <v>30</v>
      </c>
      <c r="K15" s="8">
        <f>(H15+I15)/E15*100</f>
        <v>10</v>
      </c>
      <c r="L15" s="1">
        <v>5</v>
      </c>
      <c r="M15" s="1">
        <v>11</v>
      </c>
      <c r="N15" s="1">
        <v>2</v>
      </c>
      <c r="O15" s="1">
        <v>0</v>
      </c>
      <c r="P15" s="8">
        <f t="shared" si="2"/>
        <v>16.666666666666664</v>
      </c>
      <c r="Q15" s="8">
        <f t="shared" si="3"/>
        <v>6.666666666666667</v>
      </c>
      <c r="R15" s="1">
        <v>16</v>
      </c>
      <c r="S15" s="1">
        <v>2</v>
      </c>
      <c r="T15" s="1">
        <v>0</v>
      </c>
      <c r="U15" s="1">
        <v>0</v>
      </c>
      <c r="V15" s="8">
        <f t="shared" si="4"/>
        <v>53.333333333333336</v>
      </c>
      <c r="W15" s="8">
        <f t="shared" si="5"/>
        <v>0</v>
      </c>
      <c r="X15" s="1" t="s">
        <v>167</v>
      </c>
      <c r="Y15" s="1">
        <v>5</v>
      </c>
      <c r="Z15" s="1">
        <f t="shared" si="6"/>
        <v>30</v>
      </c>
      <c r="AA15" s="1">
        <f t="shared" si="7"/>
        <v>18</v>
      </c>
      <c r="AB15" s="1">
        <f t="shared" si="8"/>
        <v>18</v>
      </c>
    </row>
    <row r="16" spans="1:28" ht="16.5" customHeight="1" x14ac:dyDescent="0.25">
      <c r="A16" s="1"/>
      <c r="B16" s="1" t="s">
        <v>82</v>
      </c>
      <c r="C16" s="1" t="s">
        <v>168</v>
      </c>
      <c r="D16" s="1">
        <v>18</v>
      </c>
      <c r="E16" s="1">
        <v>12</v>
      </c>
      <c r="F16" s="1">
        <v>2</v>
      </c>
      <c r="G16" s="1">
        <v>8</v>
      </c>
      <c r="H16" s="1">
        <v>1</v>
      </c>
      <c r="I16" s="1">
        <v>1</v>
      </c>
      <c r="J16" s="8">
        <f t="shared" si="0"/>
        <v>16.666666666666664</v>
      </c>
      <c r="K16" s="8">
        <f t="shared" si="1"/>
        <v>16.666666666666664</v>
      </c>
      <c r="L16" s="1">
        <v>2</v>
      </c>
      <c r="M16" s="1">
        <v>8</v>
      </c>
      <c r="N16" s="1">
        <v>2</v>
      </c>
      <c r="O16" s="1">
        <v>0</v>
      </c>
      <c r="P16" s="8">
        <f t="shared" si="2"/>
        <v>16.666666666666664</v>
      </c>
      <c r="Q16" s="8">
        <f t="shared" si="3"/>
        <v>16.666666666666664</v>
      </c>
      <c r="R16" s="1">
        <v>6</v>
      </c>
      <c r="S16" s="1">
        <v>5</v>
      </c>
      <c r="T16" s="1">
        <v>0</v>
      </c>
      <c r="U16" s="1">
        <v>1</v>
      </c>
      <c r="V16" s="8">
        <f t="shared" si="4"/>
        <v>50</v>
      </c>
      <c r="W16" s="8">
        <f t="shared" si="5"/>
        <v>8.3333333333333321</v>
      </c>
      <c r="X16" s="1" t="s">
        <v>169</v>
      </c>
      <c r="Y16" s="1"/>
      <c r="Z16" s="1">
        <f t="shared" si="6"/>
        <v>12</v>
      </c>
      <c r="AA16" s="1">
        <f t="shared" si="7"/>
        <v>12</v>
      </c>
      <c r="AB16" s="1">
        <f t="shared" si="8"/>
        <v>12</v>
      </c>
    </row>
    <row r="17" spans="1:28" ht="18.75" customHeight="1" x14ac:dyDescent="0.25">
      <c r="A17" s="1"/>
      <c r="B17" s="1" t="s">
        <v>83</v>
      </c>
      <c r="C17" s="1">
        <v>9</v>
      </c>
      <c r="D17" s="1">
        <v>23</v>
      </c>
      <c r="E17" s="1">
        <v>14</v>
      </c>
      <c r="F17" s="1">
        <v>5</v>
      </c>
      <c r="G17" s="1">
        <v>7</v>
      </c>
      <c r="H17" s="1">
        <v>0</v>
      </c>
      <c r="I17" s="1">
        <v>2</v>
      </c>
      <c r="J17" s="8">
        <f t="shared" si="0"/>
        <v>35.714285714285715</v>
      </c>
      <c r="K17" s="8">
        <f t="shared" si="1"/>
        <v>14.285714285714285</v>
      </c>
      <c r="L17" s="1">
        <v>5</v>
      </c>
      <c r="M17" s="1">
        <v>6</v>
      </c>
      <c r="N17" s="1">
        <v>1</v>
      </c>
      <c r="O17" s="1">
        <v>2</v>
      </c>
      <c r="P17" s="8">
        <f t="shared" si="2"/>
        <v>35.714285714285715</v>
      </c>
      <c r="Q17" s="8">
        <f t="shared" si="3"/>
        <v>21.428571428571427</v>
      </c>
      <c r="R17" s="1">
        <v>8</v>
      </c>
      <c r="S17" s="1">
        <v>3</v>
      </c>
      <c r="T17" s="1">
        <v>1</v>
      </c>
      <c r="U17" s="1">
        <v>2</v>
      </c>
      <c r="V17" s="8">
        <f t="shared" si="4"/>
        <v>57.142857142857139</v>
      </c>
      <c r="W17" s="8">
        <f t="shared" si="5"/>
        <v>21.428571428571427</v>
      </c>
      <c r="X17" s="1" t="s">
        <v>170</v>
      </c>
      <c r="Y17" s="1">
        <v>2</v>
      </c>
      <c r="Z17" s="1">
        <f t="shared" si="6"/>
        <v>14</v>
      </c>
      <c r="AA17" s="1">
        <f t="shared" si="7"/>
        <v>14</v>
      </c>
      <c r="AB17" s="1">
        <f t="shared" si="8"/>
        <v>14</v>
      </c>
    </row>
    <row r="18" spans="1:28" ht="17.25" customHeight="1" x14ac:dyDescent="0.25">
      <c r="A18" s="1"/>
      <c r="B18" s="1" t="s">
        <v>50</v>
      </c>
      <c r="C18" s="1" t="s">
        <v>171</v>
      </c>
      <c r="D18" s="1">
        <v>30</v>
      </c>
      <c r="E18" s="1">
        <v>27</v>
      </c>
      <c r="F18" s="1">
        <v>4</v>
      </c>
      <c r="G18" s="1">
        <v>10</v>
      </c>
      <c r="H18" s="1">
        <v>6</v>
      </c>
      <c r="I18" s="1">
        <v>7</v>
      </c>
      <c r="J18" s="8">
        <f t="shared" si="0"/>
        <v>14.814814814814813</v>
      </c>
      <c r="K18" s="8">
        <f t="shared" si="1"/>
        <v>48.148148148148145</v>
      </c>
      <c r="L18" s="1">
        <v>3</v>
      </c>
      <c r="M18" s="1">
        <v>5</v>
      </c>
      <c r="N18" s="1">
        <v>2</v>
      </c>
      <c r="O18" s="1">
        <v>4</v>
      </c>
      <c r="P18" s="8">
        <f t="shared" si="2"/>
        <v>11.111111111111111</v>
      </c>
      <c r="Q18" s="8">
        <f t="shared" si="3"/>
        <v>22.222222222222221</v>
      </c>
      <c r="R18" s="1">
        <v>4</v>
      </c>
      <c r="S18" s="1">
        <v>1</v>
      </c>
      <c r="T18" s="1">
        <v>4</v>
      </c>
      <c r="U18" s="1">
        <v>5</v>
      </c>
      <c r="V18" s="8">
        <f t="shared" si="4"/>
        <v>14.814814814814813</v>
      </c>
      <c r="W18" s="8">
        <f t="shared" si="5"/>
        <v>33.333333333333329</v>
      </c>
      <c r="X18" s="1" t="s">
        <v>172</v>
      </c>
      <c r="Y18" s="1">
        <v>2</v>
      </c>
      <c r="Z18" s="1">
        <f t="shared" si="6"/>
        <v>27</v>
      </c>
      <c r="AA18" s="1">
        <f t="shared" si="7"/>
        <v>14</v>
      </c>
      <c r="AB18" s="1">
        <f t="shared" si="8"/>
        <v>14</v>
      </c>
    </row>
    <row r="19" spans="1:28" ht="15.75" customHeight="1" x14ac:dyDescent="0.25">
      <c r="A19" s="1"/>
      <c r="B19" s="1" t="s">
        <v>50</v>
      </c>
      <c r="C19" s="1" t="s">
        <v>168</v>
      </c>
      <c r="D19" s="1">
        <v>16</v>
      </c>
      <c r="E19" s="1">
        <v>13</v>
      </c>
      <c r="F19" s="1">
        <v>1</v>
      </c>
      <c r="G19" s="1">
        <v>7</v>
      </c>
      <c r="H19" s="1">
        <v>2</v>
      </c>
      <c r="I19" s="1">
        <v>3</v>
      </c>
      <c r="J19" s="8">
        <f t="shared" si="0"/>
        <v>7.6923076923076925</v>
      </c>
      <c r="K19" s="8">
        <f t="shared" si="1"/>
        <v>38.461538461538467</v>
      </c>
      <c r="L19" s="1">
        <v>1</v>
      </c>
      <c r="M19" s="1">
        <v>8</v>
      </c>
      <c r="N19" s="1">
        <v>1</v>
      </c>
      <c r="O19" s="1">
        <v>3</v>
      </c>
      <c r="P19" s="8">
        <f t="shared" si="2"/>
        <v>7.6923076923076925</v>
      </c>
      <c r="Q19" s="8">
        <f t="shared" si="3"/>
        <v>30.76923076923077</v>
      </c>
      <c r="R19" s="1">
        <v>3</v>
      </c>
      <c r="S19" s="1">
        <v>5</v>
      </c>
      <c r="T19" s="1">
        <v>1</v>
      </c>
      <c r="U19" s="1">
        <v>4</v>
      </c>
      <c r="V19" s="8">
        <f t="shared" si="4"/>
        <v>23.076923076923077</v>
      </c>
      <c r="W19" s="8">
        <f t="shared" si="5"/>
        <v>38.461538461538467</v>
      </c>
      <c r="X19" s="1" t="s">
        <v>172</v>
      </c>
      <c r="Y19" s="1">
        <v>2</v>
      </c>
      <c r="Z19" s="1">
        <f t="shared" si="6"/>
        <v>13</v>
      </c>
      <c r="AA19" s="1">
        <f t="shared" si="7"/>
        <v>13</v>
      </c>
      <c r="AB19" s="1">
        <f t="shared" si="8"/>
        <v>13</v>
      </c>
    </row>
    <row r="20" spans="1:28" x14ac:dyDescent="0.25">
      <c r="A20" s="1"/>
      <c r="B20" s="1" t="s">
        <v>51</v>
      </c>
      <c r="C20" s="1">
        <v>9</v>
      </c>
      <c r="D20" s="1">
        <v>13</v>
      </c>
      <c r="E20" s="1">
        <v>10</v>
      </c>
      <c r="F20" s="1">
        <v>3</v>
      </c>
      <c r="G20" s="1">
        <v>4</v>
      </c>
      <c r="H20" s="1">
        <v>2</v>
      </c>
      <c r="I20" s="1">
        <v>1</v>
      </c>
      <c r="J20" s="8">
        <f t="shared" si="0"/>
        <v>30</v>
      </c>
      <c r="K20" s="8">
        <f t="shared" si="1"/>
        <v>30</v>
      </c>
      <c r="L20" s="1">
        <v>3</v>
      </c>
      <c r="M20" s="1">
        <v>6</v>
      </c>
      <c r="N20" s="1">
        <v>0</v>
      </c>
      <c r="O20" s="1">
        <v>1</v>
      </c>
      <c r="P20" s="8">
        <f t="shared" si="2"/>
        <v>30</v>
      </c>
      <c r="Q20" s="8">
        <f t="shared" si="3"/>
        <v>10</v>
      </c>
      <c r="R20" s="1">
        <v>5</v>
      </c>
      <c r="S20" s="1">
        <v>2</v>
      </c>
      <c r="T20" s="1">
        <v>2</v>
      </c>
      <c r="U20" s="1">
        <v>1</v>
      </c>
      <c r="V20" s="8">
        <f t="shared" si="4"/>
        <v>50</v>
      </c>
      <c r="W20" s="8">
        <f t="shared" si="5"/>
        <v>30</v>
      </c>
      <c r="X20" s="1" t="s">
        <v>173</v>
      </c>
      <c r="Y20" s="1">
        <v>5</v>
      </c>
      <c r="Z20" s="1">
        <f t="shared" si="6"/>
        <v>10</v>
      </c>
      <c r="AA20" s="1">
        <f t="shared" si="7"/>
        <v>10</v>
      </c>
      <c r="AB20" s="1">
        <f t="shared" si="8"/>
        <v>10</v>
      </c>
    </row>
    <row r="21" spans="1:28" ht="15" customHeight="1" x14ac:dyDescent="0.25">
      <c r="A21" s="1"/>
      <c r="B21" s="1" t="s">
        <v>52</v>
      </c>
      <c r="C21" s="1">
        <v>9</v>
      </c>
      <c r="D21" s="1">
        <v>2</v>
      </c>
      <c r="E21" s="1">
        <v>2</v>
      </c>
      <c r="F21" s="1">
        <v>0</v>
      </c>
      <c r="G21" s="1">
        <v>1</v>
      </c>
      <c r="H21" s="1">
        <v>1</v>
      </c>
      <c r="I21" s="1">
        <v>0</v>
      </c>
      <c r="J21" s="8">
        <f t="shared" si="0"/>
        <v>0</v>
      </c>
      <c r="K21" s="8">
        <f t="shared" si="1"/>
        <v>50</v>
      </c>
      <c r="L21" s="1">
        <v>0</v>
      </c>
      <c r="M21" s="1">
        <v>1</v>
      </c>
      <c r="N21" s="1">
        <v>1</v>
      </c>
      <c r="O21" s="1">
        <v>0</v>
      </c>
      <c r="P21" s="8">
        <f t="shared" si="2"/>
        <v>0</v>
      </c>
      <c r="Q21" s="8">
        <f t="shared" si="3"/>
        <v>50</v>
      </c>
      <c r="R21" s="1">
        <v>1</v>
      </c>
      <c r="S21" s="1">
        <v>0</v>
      </c>
      <c r="T21" s="1">
        <v>1</v>
      </c>
      <c r="U21" s="1">
        <v>0</v>
      </c>
      <c r="V21" s="8">
        <f t="shared" si="4"/>
        <v>50</v>
      </c>
      <c r="W21" s="8">
        <f t="shared" si="5"/>
        <v>50</v>
      </c>
      <c r="X21" s="1" t="s">
        <v>174</v>
      </c>
      <c r="Y21" s="1">
        <v>0</v>
      </c>
      <c r="Z21" s="1">
        <f t="shared" si="6"/>
        <v>2</v>
      </c>
      <c r="AA21" s="1">
        <f t="shared" si="7"/>
        <v>2</v>
      </c>
      <c r="AB21" s="1">
        <f t="shared" si="8"/>
        <v>2</v>
      </c>
    </row>
    <row r="22" spans="1:28" ht="17.25" customHeight="1" x14ac:dyDescent="0.25">
      <c r="A22" s="1"/>
      <c r="B22" s="1" t="s">
        <v>76</v>
      </c>
      <c r="C22" s="1">
        <v>9</v>
      </c>
      <c r="D22" s="1">
        <v>13</v>
      </c>
      <c r="E22" s="1">
        <v>13</v>
      </c>
      <c r="F22" s="1">
        <v>2</v>
      </c>
      <c r="G22" s="1">
        <v>6</v>
      </c>
      <c r="H22" s="1">
        <v>3</v>
      </c>
      <c r="I22" s="1">
        <v>2</v>
      </c>
      <c r="J22" s="8">
        <f t="shared" si="0"/>
        <v>15.384615384615385</v>
      </c>
      <c r="K22" s="8">
        <f t="shared" si="1"/>
        <v>38.461538461538467</v>
      </c>
      <c r="L22" s="1">
        <v>2</v>
      </c>
      <c r="M22" s="1">
        <v>7</v>
      </c>
      <c r="N22" s="1">
        <v>3</v>
      </c>
      <c r="O22" s="1">
        <v>1</v>
      </c>
      <c r="P22" s="8">
        <f t="shared" si="2"/>
        <v>15.384615384615385</v>
      </c>
      <c r="Q22" s="8">
        <f t="shared" si="3"/>
        <v>30.76923076923077</v>
      </c>
      <c r="R22" s="1">
        <v>7</v>
      </c>
      <c r="S22" s="1">
        <v>0</v>
      </c>
      <c r="T22" s="1">
        <v>2</v>
      </c>
      <c r="U22" s="1">
        <v>4</v>
      </c>
      <c r="V22" s="8">
        <f t="shared" si="4"/>
        <v>53.846153846153847</v>
      </c>
      <c r="W22" s="8">
        <f t="shared" si="5"/>
        <v>46.153846153846153</v>
      </c>
      <c r="X22" s="1" t="s">
        <v>175</v>
      </c>
      <c r="Y22" s="1">
        <v>2</v>
      </c>
      <c r="Z22" s="1">
        <f t="shared" si="6"/>
        <v>13</v>
      </c>
      <c r="AA22" s="1">
        <f t="shared" si="7"/>
        <v>13</v>
      </c>
      <c r="AB22" s="1">
        <f t="shared" si="8"/>
        <v>13</v>
      </c>
    </row>
    <row r="23" spans="1:28" x14ac:dyDescent="0.25">
      <c r="A23" s="1"/>
      <c r="B23" s="1" t="s">
        <v>53</v>
      </c>
      <c r="C23" s="1">
        <v>9</v>
      </c>
      <c r="D23" s="1">
        <v>7</v>
      </c>
      <c r="E23" s="1">
        <v>5</v>
      </c>
      <c r="F23" s="1">
        <v>1</v>
      </c>
      <c r="G23" s="1">
        <v>1</v>
      </c>
      <c r="H23" s="1">
        <v>3</v>
      </c>
      <c r="I23" s="1">
        <v>0</v>
      </c>
      <c r="J23" s="8">
        <f t="shared" si="0"/>
        <v>20</v>
      </c>
      <c r="K23" s="8">
        <f t="shared" si="1"/>
        <v>60</v>
      </c>
      <c r="L23" s="1">
        <v>1</v>
      </c>
      <c r="M23" s="1">
        <v>3</v>
      </c>
      <c r="N23" s="1">
        <v>1</v>
      </c>
      <c r="O23" s="1">
        <v>0</v>
      </c>
      <c r="P23" s="8">
        <f t="shared" si="2"/>
        <v>20</v>
      </c>
      <c r="Q23" s="8">
        <f t="shared" si="3"/>
        <v>20</v>
      </c>
      <c r="R23" s="1">
        <v>1</v>
      </c>
      <c r="S23" s="1">
        <v>0</v>
      </c>
      <c r="T23" s="1">
        <v>1</v>
      </c>
      <c r="U23" s="1">
        <v>3</v>
      </c>
      <c r="V23" s="8">
        <f t="shared" si="4"/>
        <v>20</v>
      </c>
      <c r="W23" s="8">
        <f t="shared" si="5"/>
        <v>80</v>
      </c>
      <c r="X23" s="1" t="s">
        <v>176</v>
      </c>
      <c r="Y23" s="1">
        <v>1</v>
      </c>
      <c r="Z23" s="1">
        <f t="shared" si="6"/>
        <v>5</v>
      </c>
      <c r="AA23" s="1">
        <f t="shared" si="7"/>
        <v>5</v>
      </c>
      <c r="AB23" s="1">
        <f t="shared" si="8"/>
        <v>5</v>
      </c>
    </row>
    <row r="24" spans="1:28" ht="15.75" customHeight="1" x14ac:dyDescent="0.25">
      <c r="A24" s="1"/>
      <c r="B24" s="1" t="s">
        <v>85</v>
      </c>
      <c r="C24" s="1">
        <v>9</v>
      </c>
      <c r="D24" s="1">
        <v>10</v>
      </c>
      <c r="E24" s="1">
        <v>9</v>
      </c>
      <c r="F24" s="1">
        <v>0</v>
      </c>
      <c r="G24" s="1">
        <v>6</v>
      </c>
      <c r="H24" s="1">
        <v>2</v>
      </c>
      <c r="I24" s="1">
        <v>1</v>
      </c>
      <c r="J24" s="8">
        <f t="shared" si="0"/>
        <v>0</v>
      </c>
      <c r="K24" s="8">
        <f t="shared" si="1"/>
        <v>33.333333333333329</v>
      </c>
      <c r="L24" s="1"/>
      <c r="M24" s="1">
        <v>7</v>
      </c>
      <c r="N24" s="1">
        <v>1</v>
      </c>
      <c r="O24" s="1">
        <v>1</v>
      </c>
      <c r="P24" s="8">
        <f t="shared" si="2"/>
        <v>0</v>
      </c>
      <c r="Q24" s="8">
        <f t="shared" si="3"/>
        <v>22.222222222222221</v>
      </c>
      <c r="R24" s="1">
        <v>2</v>
      </c>
      <c r="S24" s="1">
        <v>5</v>
      </c>
      <c r="T24" s="1"/>
      <c r="U24" s="1">
        <v>2</v>
      </c>
      <c r="V24" s="8">
        <f t="shared" si="4"/>
        <v>22.222222222222221</v>
      </c>
      <c r="W24" s="8">
        <f t="shared" si="5"/>
        <v>22.222222222222221</v>
      </c>
      <c r="X24" s="1" t="s">
        <v>177</v>
      </c>
      <c r="Y24" s="1"/>
      <c r="Z24" s="1">
        <f t="shared" si="6"/>
        <v>9</v>
      </c>
      <c r="AA24" s="1">
        <f t="shared" si="7"/>
        <v>9</v>
      </c>
      <c r="AB24" s="1">
        <f t="shared" si="8"/>
        <v>9</v>
      </c>
    </row>
    <row r="25" spans="1:28" ht="18" customHeight="1" x14ac:dyDescent="0.25">
      <c r="A25" s="1"/>
      <c r="B25" s="1" t="s">
        <v>96</v>
      </c>
      <c r="C25" s="1">
        <v>9</v>
      </c>
      <c r="D25" s="1">
        <v>6</v>
      </c>
      <c r="E25" s="1">
        <v>4</v>
      </c>
      <c r="F25" s="1">
        <v>0</v>
      </c>
      <c r="G25" s="1">
        <v>2</v>
      </c>
      <c r="H25" s="1">
        <v>2</v>
      </c>
      <c r="I25" s="1">
        <v>0</v>
      </c>
      <c r="J25" s="8">
        <f t="shared" si="0"/>
        <v>0</v>
      </c>
      <c r="K25" s="8">
        <f t="shared" si="1"/>
        <v>50</v>
      </c>
      <c r="L25" s="1">
        <v>0</v>
      </c>
      <c r="M25" s="1">
        <v>2</v>
      </c>
      <c r="N25" s="1">
        <v>2</v>
      </c>
      <c r="O25" s="1">
        <v>0</v>
      </c>
      <c r="P25" s="8">
        <f t="shared" si="2"/>
        <v>0</v>
      </c>
      <c r="Q25" s="8">
        <f t="shared" si="3"/>
        <v>50</v>
      </c>
      <c r="R25" s="1">
        <v>0</v>
      </c>
      <c r="S25" s="1">
        <v>1</v>
      </c>
      <c r="T25" s="1">
        <v>3</v>
      </c>
      <c r="U25" s="1">
        <v>0</v>
      </c>
      <c r="V25" s="8">
        <f t="shared" si="4"/>
        <v>0</v>
      </c>
      <c r="W25" s="8">
        <f t="shared" si="5"/>
        <v>75</v>
      </c>
      <c r="X25" s="1" t="s">
        <v>178</v>
      </c>
      <c r="Y25" s="1"/>
      <c r="Z25" s="1">
        <f t="shared" si="6"/>
        <v>4</v>
      </c>
      <c r="AA25" s="1">
        <f t="shared" si="7"/>
        <v>4</v>
      </c>
      <c r="AB25" s="1">
        <f t="shared" si="8"/>
        <v>4</v>
      </c>
    </row>
    <row r="26" spans="1:28" x14ac:dyDescent="0.25">
      <c r="A26" s="1"/>
      <c r="B26" s="1" t="s">
        <v>97</v>
      </c>
      <c r="C26" s="1">
        <v>9</v>
      </c>
      <c r="D26" s="1">
        <v>14</v>
      </c>
      <c r="E26" s="1">
        <v>13</v>
      </c>
      <c r="F26" s="1">
        <v>0</v>
      </c>
      <c r="G26" s="1">
        <v>8</v>
      </c>
      <c r="H26" s="1">
        <v>5</v>
      </c>
      <c r="I26" s="1">
        <v>0</v>
      </c>
      <c r="J26" s="8">
        <f t="shared" si="0"/>
        <v>0</v>
      </c>
      <c r="K26" s="8">
        <f>(H26+I26)/E26*100</f>
        <v>38.461538461538467</v>
      </c>
      <c r="L26" s="1">
        <v>0</v>
      </c>
      <c r="M26" s="1">
        <v>7</v>
      </c>
      <c r="N26" s="1">
        <v>6</v>
      </c>
      <c r="O26" s="1">
        <v>0</v>
      </c>
      <c r="P26" s="8">
        <f t="shared" si="2"/>
        <v>0</v>
      </c>
      <c r="Q26" s="8">
        <f t="shared" si="3"/>
        <v>46.153846153846153</v>
      </c>
      <c r="R26" s="1">
        <v>2</v>
      </c>
      <c r="S26" s="1">
        <v>9</v>
      </c>
      <c r="T26" s="1">
        <v>0</v>
      </c>
      <c r="U26" s="1">
        <v>2</v>
      </c>
      <c r="V26" s="8">
        <f t="shared" si="4"/>
        <v>15.384615384615385</v>
      </c>
      <c r="W26" s="8">
        <f t="shared" si="5"/>
        <v>15.384615384615385</v>
      </c>
      <c r="X26" s="1" t="s">
        <v>179</v>
      </c>
      <c r="Y26" s="1">
        <v>0</v>
      </c>
      <c r="Z26" s="1"/>
      <c r="AA26" s="1"/>
      <c r="AB26" s="1"/>
    </row>
    <row r="27" spans="1:28" x14ac:dyDescent="0.25">
      <c r="A27" s="1"/>
      <c r="B27" s="1" t="s">
        <v>99</v>
      </c>
      <c r="C27" s="1">
        <v>9</v>
      </c>
      <c r="D27" s="1">
        <v>2</v>
      </c>
      <c r="E27" s="1">
        <v>2</v>
      </c>
      <c r="F27" s="1">
        <v>0</v>
      </c>
      <c r="G27" s="1">
        <v>0</v>
      </c>
      <c r="H27" s="1">
        <v>2</v>
      </c>
      <c r="I27" s="1">
        <v>0</v>
      </c>
      <c r="J27" s="8">
        <f t="shared" si="0"/>
        <v>0</v>
      </c>
      <c r="K27" s="8">
        <f t="shared" si="1"/>
        <v>100</v>
      </c>
      <c r="L27" s="1">
        <v>0</v>
      </c>
      <c r="M27" s="1">
        <v>0</v>
      </c>
      <c r="N27" s="1">
        <v>2</v>
      </c>
      <c r="O27" s="1">
        <v>0</v>
      </c>
      <c r="P27" s="8">
        <f t="shared" si="2"/>
        <v>0</v>
      </c>
      <c r="Q27" s="8">
        <f t="shared" si="3"/>
        <v>100</v>
      </c>
      <c r="R27" s="1">
        <v>0</v>
      </c>
      <c r="S27" s="1">
        <v>2</v>
      </c>
      <c r="T27" s="1">
        <v>0</v>
      </c>
      <c r="U27" s="1">
        <v>0</v>
      </c>
      <c r="V27" s="8">
        <f t="shared" si="4"/>
        <v>0</v>
      </c>
      <c r="W27" s="8">
        <f t="shared" si="5"/>
        <v>0</v>
      </c>
      <c r="X27" s="1" t="s">
        <v>180</v>
      </c>
      <c r="Y27" s="1">
        <v>0</v>
      </c>
      <c r="Z27" s="1"/>
      <c r="AA27" s="1"/>
      <c r="AB27" s="1"/>
    </row>
    <row r="28" spans="1:28" x14ac:dyDescent="0.25">
      <c r="A28" s="1"/>
      <c r="B28" s="1" t="s">
        <v>98</v>
      </c>
      <c r="C28" s="1">
        <v>9</v>
      </c>
      <c r="D28" s="1">
        <v>2</v>
      </c>
      <c r="E28" s="1">
        <v>2</v>
      </c>
      <c r="F28" s="1">
        <v>1</v>
      </c>
      <c r="G28" s="1"/>
      <c r="H28" s="1">
        <v>1</v>
      </c>
      <c r="I28" s="1"/>
      <c r="J28" s="8">
        <f t="shared" si="0"/>
        <v>50</v>
      </c>
      <c r="K28" s="8">
        <f t="shared" si="1"/>
        <v>50</v>
      </c>
      <c r="L28" s="1"/>
      <c r="M28" s="1">
        <v>1</v>
      </c>
      <c r="N28" s="1"/>
      <c r="O28" s="1">
        <v>1</v>
      </c>
      <c r="P28" s="8">
        <f t="shared" si="2"/>
        <v>0</v>
      </c>
      <c r="Q28" s="8">
        <f t="shared" si="3"/>
        <v>50</v>
      </c>
      <c r="R28" s="1">
        <v>1</v>
      </c>
      <c r="S28" s="1">
        <v>1</v>
      </c>
      <c r="T28" s="1"/>
      <c r="U28" s="1"/>
      <c r="V28" s="8">
        <f t="shared" si="4"/>
        <v>50</v>
      </c>
      <c r="W28" s="8">
        <f t="shared" si="5"/>
        <v>0</v>
      </c>
      <c r="X28" s="1" t="s">
        <v>181</v>
      </c>
      <c r="Y28" s="1">
        <v>1</v>
      </c>
      <c r="Z28" s="1"/>
      <c r="AA28" s="1"/>
      <c r="AB28" s="1"/>
    </row>
    <row r="29" spans="1:28" x14ac:dyDescent="0.25">
      <c r="A29" s="1"/>
      <c r="B29" s="1" t="s">
        <v>100</v>
      </c>
      <c r="C29" s="1">
        <v>9</v>
      </c>
      <c r="D29" s="1">
        <v>10</v>
      </c>
      <c r="E29" s="1">
        <v>10</v>
      </c>
      <c r="F29" s="1">
        <v>2</v>
      </c>
      <c r="G29" s="1">
        <v>6</v>
      </c>
      <c r="H29" s="1">
        <v>2</v>
      </c>
      <c r="I29" s="1">
        <v>0</v>
      </c>
      <c r="J29" s="8">
        <f t="shared" si="0"/>
        <v>20</v>
      </c>
      <c r="K29" s="8">
        <f t="shared" si="1"/>
        <v>20</v>
      </c>
      <c r="L29" s="1">
        <v>2</v>
      </c>
      <c r="M29" s="1">
        <v>6</v>
      </c>
      <c r="N29" s="1">
        <v>2</v>
      </c>
      <c r="O29" s="1"/>
      <c r="P29" s="8">
        <f t="shared" si="2"/>
        <v>20</v>
      </c>
      <c r="Q29" s="8">
        <f t="shared" si="3"/>
        <v>20</v>
      </c>
      <c r="R29" s="1">
        <v>2</v>
      </c>
      <c r="S29" s="1">
        <v>6</v>
      </c>
      <c r="T29" s="1">
        <v>2</v>
      </c>
      <c r="U29" s="1"/>
      <c r="V29" s="8">
        <f t="shared" si="4"/>
        <v>20</v>
      </c>
      <c r="W29" s="8">
        <f t="shared" si="5"/>
        <v>20</v>
      </c>
      <c r="X29" s="1" t="s">
        <v>182</v>
      </c>
      <c r="Y29" s="1">
        <v>2</v>
      </c>
      <c r="Z29" s="1"/>
      <c r="AA29" s="1"/>
      <c r="AB29" s="1"/>
    </row>
    <row r="30" spans="1:28" ht="18" customHeight="1" x14ac:dyDescent="0.25">
      <c r="A30" s="1"/>
      <c r="B30" s="1" t="s">
        <v>101</v>
      </c>
      <c r="C30" s="1">
        <v>9</v>
      </c>
      <c r="D30" s="1">
        <v>3</v>
      </c>
      <c r="E30" s="1">
        <v>2</v>
      </c>
      <c r="F30" s="1">
        <v>1</v>
      </c>
      <c r="G30" s="1">
        <v>1</v>
      </c>
      <c r="H30" s="1">
        <v>0</v>
      </c>
      <c r="I30" s="1">
        <v>0</v>
      </c>
      <c r="J30" s="8">
        <f t="shared" si="0"/>
        <v>50</v>
      </c>
      <c r="K30" s="8">
        <f t="shared" si="1"/>
        <v>0</v>
      </c>
      <c r="L30" s="1">
        <v>1</v>
      </c>
      <c r="M30" s="1">
        <v>1</v>
      </c>
      <c r="N30" s="1">
        <v>0</v>
      </c>
      <c r="O30" s="1">
        <v>0</v>
      </c>
      <c r="P30" s="8">
        <f t="shared" si="2"/>
        <v>50</v>
      </c>
      <c r="Q30" s="8">
        <f t="shared" si="3"/>
        <v>0</v>
      </c>
      <c r="R30" s="1">
        <v>1</v>
      </c>
      <c r="S30" s="1">
        <v>1</v>
      </c>
      <c r="T30" s="1">
        <v>0</v>
      </c>
      <c r="U30" s="1">
        <v>0</v>
      </c>
      <c r="V30" s="8">
        <f t="shared" si="4"/>
        <v>50</v>
      </c>
      <c r="W30" s="8">
        <f t="shared" si="5"/>
        <v>0</v>
      </c>
      <c r="X30" s="1" t="s">
        <v>183</v>
      </c>
      <c r="Y30" s="1"/>
      <c r="Z30" s="1"/>
      <c r="AA30" s="1"/>
      <c r="AB30" s="1"/>
    </row>
    <row r="31" spans="1:28" x14ac:dyDescent="0.25">
      <c r="A31" s="1"/>
      <c r="B31" s="1" t="s">
        <v>94</v>
      </c>
      <c r="C31" s="1">
        <v>9</v>
      </c>
      <c r="D31" s="1">
        <v>10</v>
      </c>
      <c r="E31" s="1">
        <v>8</v>
      </c>
      <c r="F31" s="1">
        <v>1</v>
      </c>
      <c r="G31" s="1">
        <v>4</v>
      </c>
      <c r="H31" s="1">
        <v>3</v>
      </c>
      <c r="I31" s="1">
        <v>0</v>
      </c>
      <c r="J31" s="8">
        <f t="shared" si="0"/>
        <v>12.5</v>
      </c>
      <c r="K31" s="8">
        <f t="shared" si="1"/>
        <v>37.5</v>
      </c>
      <c r="L31" s="1">
        <v>1</v>
      </c>
      <c r="M31" s="1">
        <v>4</v>
      </c>
      <c r="N31" s="1">
        <v>3</v>
      </c>
      <c r="O31" s="1">
        <v>0</v>
      </c>
      <c r="P31" s="8">
        <f t="shared" si="2"/>
        <v>12.5</v>
      </c>
      <c r="Q31" s="8">
        <f t="shared" si="3"/>
        <v>37.5</v>
      </c>
      <c r="R31" s="1">
        <v>1</v>
      </c>
      <c r="S31" s="1">
        <v>4</v>
      </c>
      <c r="T31" s="1">
        <v>3</v>
      </c>
      <c r="U31" s="1">
        <v>0</v>
      </c>
      <c r="V31" s="8">
        <f t="shared" si="4"/>
        <v>12.5</v>
      </c>
      <c r="W31" s="8">
        <f t="shared" si="5"/>
        <v>37.5</v>
      </c>
      <c r="X31" s="1" t="s">
        <v>184</v>
      </c>
      <c r="Y31" s="1"/>
      <c r="Z31" s="1"/>
      <c r="AA31" s="1"/>
      <c r="AB31" s="1"/>
    </row>
    <row r="32" spans="1:28" ht="15.75" customHeight="1" x14ac:dyDescent="0.25">
      <c r="A32" s="1"/>
      <c r="B32" s="1" t="s">
        <v>102</v>
      </c>
      <c r="C32" s="1">
        <v>9</v>
      </c>
      <c r="D32" s="1">
        <v>5</v>
      </c>
      <c r="E32" s="1">
        <v>5</v>
      </c>
      <c r="F32" s="1">
        <v>1</v>
      </c>
      <c r="G32" s="1">
        <v>3</v>
      </c>
      <c r="H32" s="1">
        <v>1</v>
      </c>
      <c r="I32" s="1"/>
      <c r="J32" s="8">
        <f t="shared" si="0"/>
        <v>20</v>
      </c>
      <c r="K32" s="8">
        <f t="shared" si="1"/>
        <v>20</v>
      </c>
      <c r="L32" s="1">
        <v>1</v>
      </c>
      <c r="M32" s="1">
        <v>1</v>
      </c>
      <c r="N32" s="1">
        <v>3</v>
      </c>
      <c r="O32" s="1"/>
      <c r="P32" s="8">
        <f t="shared" si="2"/>
        <v>20</v>
      </c>
      <c r="Q32" s="8">
        <f t="shared" si="3"/>
        <v>60</v>
      </c>
      <c r="R32" s="1">
        <v>3</v>
      </c>
      <c r="S32" s="1">
        <v>2</v>
      </c>
      <c r="T32" s="1"/>
      <c r="U32" s="1"/>
      <c r="V32" s="8">
        <f t="shared" si="4"/>
        <v>60</v>
      </c>
      <c r="W32" s="8">
        <f t="shared" si="5"/>
        <v>0</v>
      </c>
      <c r="X32" s="1" t="s">
        <v>185</v>
      </c>
      <c r="Y32" s="1"/>
      <c r="Z32" s="1"/>
      <c r="AA32" s="1"/>
      <c r="AB32" s="1"/>
    </row>
    <row r="33" spans="1:28" x14ac:dyDescent="0.25">
      <c r="A33" s="1"/>
      <c r="B33" s="1" t="s">
        <v>104</v>
      </c>
      <c r="C33" s="1"/>
      <c r="D33" s="1">
        <v>6</v>
      </c>
      <c r="E33" s="1">
        <v>6</v>
      </c>
      <c r="F33" s="1">
        <v>0</v>
      </c>
      <c r="G33" s="1">
        <v>3</v>
      </c>
      <c r="H33" s="1">
        <v>3</v>
      </c>
      <c r="I33" s="1">
        <v>0</v>
      </c>
      <c r="J33" s="8">
        <f t="shared" si="0"/>
        <v>0</v>
      </c>
      <c r="K33" s="8">
        <f t="shared" si="1"/>
        <v>50</v>
      </c>
      <c r="L33" s="1">
        <v>0</v>
      </c>
      <c r="M33" s="1">
        <v>3</v>
      </c>
      <c r="N33" s="1">
        <v>3</v>
      </c>
      <c r="O33" s="1">
        <v>0</v>
      </c>
      <c r="P33" s="8">
        <f t="shared" si="2"/>
        <v>0</v>
      </c>
      <c r="Q33" s="8">
        <f t="shared" si="3"/>
        <v>50</v>
      </c>
      <c r="R33" s="1">
        <v>0</v>
      </c>
      <c r="S33" s="1">
        <v>3</v>
      </c>
      <c r="T33" s="1">
        <v>3</v>
      </c>
      <c r="U33" s="1">
        <v>0</v>
      </c>
      <c r="V33" s="8">
        <f t="shared" si="4"/>
        <v>0</v>
      </c>
      <c r="W33" s="8">
        <f t="shared" si="5"/>
        <v>50</v>
      </c>
      <c r="X33" s="1" t="s">
        <v>186</v>
      </c>
      <c r="Y33" s="1"/>
      <c r="Z33" s="1"/>
      <c r="AA33" s="1"/>
      <c r="AB33" s="1"/>
    </row>
    <row r="34" spans="1:28" ht="17.25" customHeight="1" x14ac:dyDescent="0.25">
      <c r="A34" s="1"/>
      <c r="B34" s="1" t="s">
        <v>103</v>
      </c>
      <c r="C34" s="1">
        <v>9</v>
      </c>
      <c r="D34" s="1">
        <v>10</v>
      </c>
      <c r="E34" s="1">
        <v>9</v>
      </c>
      <c r="F34" s="1">
        <v>1</v>
      </c>
      <c r="G34" s="1">
        <v>4</v>
      </c>
      <c r="H34" s="1">
        <v>2</v>
      </c>
      <c r="I34" s="1">
        <v>2</v>
      </c>
      <c r="J34" s="8">
        <f t="shared" si="0"/>
        <v>11.111111111111111</v>
      </c>
      <c r="K34" s="8">
        <f t="shared" si="1"/>
        <v>44.444444444444443</v>
      </c>
      <c r="L34" s="1">
        <v>1</v>
      </c>
      <c r="M34" s="1">
        <v>4</v>
      </c>
      <c r="N34" s="1">
        <v>2</v>
      </c>
      <c r="O34" s="1">
        <v>2</v>
      </c>
      <c r="P34" s="8">
        <f t="shared" si="2"/>
        <v>11.111111111111111</v>
      </c>
      <c r="Q34" s="8">
        <f t="shared" si="3"/>
        <v>44.444444444444443</v>
      </c>
      <c r="R34" s="1">
        <v>5</v>
      </c>
      <c r="S34" s="1">
        <v>0</v>
      </c>
      <c r="T34" s="1">
        <v>2</v>
      </c>
      <c r="U34" s="1">
        <v>2</v>
      </c>
      <c r="V34" s="8">
        <f t="shared" si="4"/>
        <v>55.555555555555557</v>
      </c>
      <c r="W34" s="8">
        <f t="shared" si="5"/>
        <v>44.444444444444443</v>
      </c>
      <c r="X34" s="1" t="s">
        <v>187</v>
      </c>
      <c r="Y34" s="1"/>
      <c r="Z34" s="1"/>
      <c r="AA34" s="1"/>
      <c r="AB34" s="1"/>
    </row>
    <row r="35" spans="1:28" x14ac:dyDescent="0.25">
      <c r="A35" s="1"/>
      <c r="B35" s="1" t="s">
        <v>95</v>
      </c>
      <c r="C35" s="1">
        <v>9</v>
      </c>
      <c r="D35" s="1">
        <v>16</v>
      </c>
      <c r="E35" s="1">
        <v>14</v>
      </c>
      <c r="F35" s="1">
        <v>0</v>
      </c>
      <c r="G35" s="1">
        <v>8</v>
      </c>
      <c r="H35" s="1">
        <v>5</v>
      </c>
      <c r="I35" s="1">
        <v>1</v>
      </c>
      <c r="J35" s="8">
        <f t="shared" si="0"/>
        <v>0</v>
      </c>
      <c r="K35" s="8">
        <f t="shared" si="1"/>
        <v>42.857142857142854</v>
      </c>
      <c r="L35" s="1">
        <v>0</v>
      </c>
      <c r="M35" s="1">
        <v>7</v>
      </c>
      <c r="N35" s="1">
        <v>5</v>
      </c>
      <c r="O35" s="1">
        <v>2</v>
      </c>
      <c r="P35" s="8">
        <f t="shared" si="2"/>
        <v>0</v>
      </c>
      <c r="Q35" s="8">
        <f t="shared" si="3"/>
        <v>50</v>
      </c>
      <c r="R35" s="1">
        <v>7</v>
      </c>
      <c r="S35" s="1">
        <v>7</v>
      </c>
      <c r="T35" s="1">
        <v>0</v>
      </c>
      <c r="U35" s="1">
        <v>0</v>
      </c>
      <c r="V35" s="8">
        <f t="shared" si="4"/>
        <v>50</v>
      </c>
      <c r="W35" s="8">
        <f t="shared" si="5"/>
        <v>0</v>
      </c>
      <c r="X35" s="1" t="s">
        <v>188</v>
      </c>
      <c r="Y35" s="1">
        <v>0</v>
      </c>
      <c r="Z35" s="1"/>
      <c r="AA35" s="1"/>
      <c r="AB35" s="1"/>
    </row>
    <row r="36" spans="1:28" x14ac:dyDescent="0.25">
      <c r="A36" s="1"/>
      <c r="B36" s="1" t="s">
        <v>105</v>
      </c>
      <c r="C36" s="1">
        <v>9</v>
      </c>
      <c r="D36" s="1">
        <v>4</v>
      </c>
      <c r="E36" s="1">
        <v>4</v>
      </c>
      <c r="F36" s="1">
        <v>1</v>
      </c>
      <c r="G36" s="1">
        <v>0</v>
      </c>
      <c r="H36" s="1">
        <v>2</v>
      </c>
      <c r="I36" s="1">
        <v>1</v>
      </c>
      <c r="J36" s="8">
        <f t="shared" si="0"/>
        <v>25</v>
      </c>
      <c r="K36" s="8">
        <f t="shared" si="1"/>
        <v>75</v>
      </c>
      <c r="L36" s="1">
        <v>1</v>
      </c>
      <c r="M36" s="1">
        <v>0</v>
      </c>
      <c r="N36" s="1">
        <v>2</v>
      </c>
      <c r="O36" s="1">
        <v>1</v>
      </c>
      <c r="P36" s="8">
        <f t="shared" si="2"/>
        <v>25</v>
      </c>
      <c r="Q36" s="8">
        <f t="shared" si="3"/>
        <v>75</v>
      </c>
      <c r="R36" s="1">
        <v>1</v>
      </c>
      <c r="S36" s="1">
        <v>0</v>
      </c>
      <c r="T36" s="1">
        <v>3</v>
      </c>
      <c r="U36" s="1">
        <v>0</v>
      </c>
      <c r="V36" s="8">
        <f t="shared" si="4"/>
        <v>25</v>
      </c>
      <c r="W36" s="8">
        <f t="shared" si="5"/>
        <v>75</v>
      </c>
      <c r="X36" s="1" t="s">
        <v>189</v>
      </c>
      <c r="Y36" s="1">
        <v>1</v>
      </c>
      <c r="Z36" s="1"/>
      <c r="AA36" s="1"/>
      <c r="AB36" s="1"/>
    </row>
    <row r="37" spans="1:28" x14ac:dyDescent="0.25">
      <c r="A37" s="1"/>
      <c r="B37" s="1" t="s">
        <v>148</v>
      </c>
      <c r="C37" s="1">
        <v>9</v>
      </c>
      <c r="D37" s="1">
        <v>2</v>
      </c>
      <c r="E37" s="1">
        <v>2</v>
      </c>
      <c r="F37" s="1">
        <v>0</v>
      </c>
      <c r="G37" s="1">
        <v>0</v>
      </c>
      <c r="H37" s="1">
        <v>2</v>
      </c>
      <c r="I37" s="1">
        <v>0</v>
      </c>
      <c r="J37" s="8">
        <f t="shared" si="0"/>
        <v>0</v>
      </c>
      <c r="K37" s="8">
        <f t="shared" si="1"/>
        <v>100</v>
      </c>
      <c r="L37" s="1">
        <v>0</v>
      </c>
      <c r="M37" s="1">
        <v>1</v>
      </c>
      <c r="N37" s="1">
        <v>1</v>
      </c>
      <c r="O37" s="1">
        <v>0</v>
      </c>
      <c r="P37" s="8">
        <f t="shared" si="2"/>
        <v>0</v>
      </c>
      <c r="Q37" s="8">
        <f t="shared" si="3"/>
        <v>50</v>
      </c>
      <c r="R37" s="1">
        <v>0</v>
      </c>
      <c r="S37" s="1">
        <v>1</v>
      </c>
      <c r="T37" s="1">
        <v>1</v>
      </c>
      <c r="U37" s="1">
        <v>0</v>
      </c>
      <c r="V37" s="8">
        <f t="shared" si="4"/>
        <v>0</v>
      </c>
      <c r="W37" s="8">
        <f t="shared" si="5"/>
        <v>50</v>
      </c>
      <c r="X37" s="1" t="s">
        <v>190</v>
      </c>
      <c r="Y37" s="1">
        <v>0</v>
      </c>
      <c r="Z37" s="1"/>
      <c r="AA37" s="1"/>
      <c r="AB37" s="1"/>
    </row>
    <row r="38" spans="1:28" x14ac:dyDescent="0.25">
      <c r="A38" s="1"/>
      <c r="B38" s="1" t="s">
        <v>106</v>
      </c>
      <c r="C38" s="1">
        <v>9</v>
      </c>
      <c r="D38" s="1">
        <v>6</v>
      </c>
      <c r="E38" s="1">
        <v>5</v>
      </c>
      <c r="F38" s="1">
        <v>0</v>
      </c>
      <c r="G38" s="1">
        <v>3</v>
      </c>
      <c r="H38" s="1">
        <v>2</v>
      </c>
      <c r="I38" s="1">
        <v>0</v>
      </c>
      <c r="J38" s="8">
        <f t="shared" si="0"/>
        <v>0</v>
      </c>
      <c r="K38" s="8">
        <f t="shared" si="1"/>
        <v>40</v>
      </c>
      <c r="L38" s="1">
        <v>0</v>
      </c>
      <c r="M38" s="1">
        <v>1</v>
      </c>
      <c r="N38" s="1">
        <v>4</v>
      </c>
      <c r="O38" s="1">
        <v>0</v>
      </c>
      <c r="P38" s="8">
        <f t="shared" si="2"/>
        <v>0</v>
      </c>
      <c r="Q38" s="8">
        <f t="shared" si="3"/>
        <v>80</v>
      </c>
      <c r="R38" s="1">
        <v>3</v>
      </c>
      <c r="S38" s="1">
        <v>2</v>
      </c>
      <c r="T38" s="1">
        <v>0</v>
      </c>
      <c r="U38" s="1">
        <v>0</v>
      </c>
      <c r="V38" s="8">
        <f t="shared" si="4"/>
        <v>60</v>
      </c>
      <c r="W38" s="8">
        <f t="shared" si="5"/>
        <v>0</v>
      </c>
      <c r="X38" s="1" t="s">
        <v>191</v>
      </c>
      <c r="Y38" s="1">
        <v>0</v>
      </c>
      <c r="Z38" s="1"/>
      <c r="AA38" s="1"/>
      <c r="AB38" s="1"/>
    </row>
    <row r="39" spans="1:28" ht="18" customHeight="1" x14ac:dyDescent="0.25">
      <c r="A39" s="1"/>
      <c r="B39" s="1" t="s">
        <v>107</v>
      </c>
      <c r="C39" s="1">
        <v>9</v>
      </c>
      <c r="D39" s="1">
        <v>4</v>
      </c>
      <c r="E39" s="1">
        <v>4</v>
      </c>
      <c r="F39" s="1">
        <v>0</v>
      </c>
      <c r="G39" s="1">
        <v>2</v>
      </c>
      <c r="H39" s="1">
        <v>1</v>
      </c>
      <c r="I39" s="1">
        <v>1</v>
      </c>
      <c r="J39" s="8">
        <f t="shared" si="0"/>
        <v>0</v>
      </c>
      <c r="K39" s="8">
        <f t="shared" si="1"/>
        <v>50</v>
      </c>
      <c r="L39" s="1">
        <v>0</v>
      </c>
      <c r="M39" s="1">
        <v>2</v>
      </c>
      <c r="N39" s="1">
        <v>1</v>
      </c>
      <c r="O39" s="1">
        <v>1</v>
      </c>
      <c r="P39" s="8">
        <f t="shared" si="2"/>
        <v>0</v>
      </c>
      <c r="Q39" s="8">
        <f t="shared" si="3"/>
        <v>50</v>
      </c>
      <c r="R39" s="1">
        <v>1</v>
      </c>
      <c r="S39" s="1">
        <v>0</v>
      </c>
      <c r="T39" s="1">
        <v>2</v>
      </c>
      <c r="U39" s="1">
        <v>1</v>
      </c>
      <c r="V39" s="8">
        <f t="shared" si="4"/>
        <v>25</v>
      </c>
      <c r="W39" s="8">
        <f t="shared" si="5"/>
        <v>75</v>
      </c>
      <c r="X39" s="1" t="s">
        <v>192</v>
      </c>
      <c r="Y39" s="1"/>
      <c r="Z39" s="1">
        <f t="shared" si="6"/>
        <v>4</v>
      </c>
      <c r="AA39" s="1">
        <f t="shared" si="7"/>
        <v>4</v>
      </c>
      <c r="AB39" s="1">
        <f t="shared" si="8"/>
        <v>4</v>
      </c>
    </row>
    <row r="40" spans="1:28" ht="15" customHeight="1" x14ac:dyDescent="0.25">
      <c r="A40" s="1"/>
      <c r="B40" s="1" t="s">
        <v>108</v>
      </c>
      <c r="C40" s="1">
        <v>9</v>
      </c>
      <c r="D40" s="1">
        <v>9</v>
      </c>
      <c r="E40" s="1">
        <v>7</v>
      </c>
      <c r="F40" s="1">
        <v>2</v>
      </c>
      <c r="G40" s="1">
        <v>3</v>
      </c>
      <c r="H40" s="1">
        <v>2</v>
      </c>
      <c r="I40" s="1">
        <v>0</v>
      </c>
      <c r="J40" s="8">
        <f t="shared" si="0"/>
        <v>28.571428571428569</v>
      </c>
      <c r="K40" s="8">
        <f t="shared" si="1"/>
        <v>28.571428571428569</v>
      </c>
      <c r="L40" s="1">
        <v>2</v>
      </c>
      <c r="M40" s="1">
        <v>2</v>
      </c>
      <c r="N40" s="1">
        <v>3</v>
      </c>
      <c r="O40" s="1">
        <v>0</v>
      </c>
      <c r="P40" s="8">
        <f t="shared" si="2"/>
        <v>28.571428571428569</v>
      </c>
      <c r="Q40" s="8">
        <f t="shared" si="3"/>
        <v>42.857142857142854</v>
      </c>
      <c r="R40" s="1">
        <v>6</v>
      </c>
      <c r="S40" s="1">
        <v>1</v>
      </c>
      <c r="T40" s="1">
        <v>0</v>
      </c>
      <c r="U40" s="1">
        <v>0</v>
      </c>
      <c r="V40" s="8">
        <f t="shared" si="4"/>
        <v>85.714285714285708</v>
      </c>
      <c r="W40" s="8">
        <f t="shared" si="5"/>
        <v>0</v>
      </c>
      <c r="X40" s="1" t="s">
        <v>193</v>
      </c>
      <c r="Y40" s="1"/>
      <c r="Z40" s="1">
        <f t="shared" si="6"/>
        <v>7</v>
      </c>
      <c r="AA40" s="1">
        <f t="shared" si="7"/>
        <v>7</v>
      </c>
      <c r="AB40" s="1">
        <f t="shared" si="8"/>
        <v>7</v>
      </c>
    </row>
    <row r="41" spans="1:28" x14ac:dyDescent="0.25">
      <c r="A41" s="1"/>
      <c r="B41" s="1" t="s">
        <v>109</v>
      </c>
      <c r="C41" s="1">
        <v>9</v>
      </c>
      <c r="D41" s="1">
        <v>11</v>
      </c>
      <c r="E41" s="1">
        <v>7</v>
      </c>
      <c r="F41" s="1">
        <v>1</v>
      </c>
      <c r="G41" s="1">
        <v>3</v>
      </c>
      <c r="H41" s="1">
        <v>3</v>
      </c>
      <c r="I41" s="1">
        <v>0</v>
      </c>
      <c r="J41" s="8">
        <f t="shared" si="0"/>
        <v>14.285714285714285</v>
      </c>
      <c r="K41" s="8">
        <f t="shared" si="1"/>
        <v>42.857142857142854</v>
      </c>
      <c r="L41" s="1">
        <v>1</v>
      </c>
      <c r="M41" s="1">
        <v>3</v>
      </c>
      <c r="N41" s="1">
        <v>3</v>
      </c>
      <c r="O41" s="1">
        <v>0</v>
      </c>
      <c r="P41" s="8">
        <f t="shared" si="2"/>
        <v>14.285714285714285</v>
      </c>
      <c r="Q41" s="8">
        <f t="shared" si="3"/>
        <v>42.857142857142854</v>
      </c>
      <c r="R41" s="1">
        <v>4</v>
      </c>
      <c r="S41" s="1">
        <v>3</v>
      </c>
      <c r="T41" s="1">
        <v>0</v>
      </c>
      <c r="U41" s="1">
        <v>0</v>
      </c>
      <c r="V41" s="8">
        <f t="shared" si="4"/>
        <v>57.142857142857139</v>
      </c>
      <c r="W41" s="8">
        <f t="shared" si="5"/>
        <v>0</v>
      </c>
      <c r="X41" s="1" t="s">
        <v>194</v>
      </c>
      <c r="Y41" s="1">
        <v>1</v>
      </c>
      <c r="Z41" s="1">
        <f t="shared" si="6"/>
        <v>7</v>
      </c>
      <c r="AA41" s="1">
        <f t="shared" si="7"/>
        <v>7</v>
      </c>
      <c r="AB41" s="1">
        <f t="shared" si="8"/>
        <v>7</v>
      </c>
    </row>
    <row r="42" spans="1:28" x14ac:dyDescent="0.25">
      <c r="A42" s="1"/>
      <c r="B42" s="1"/>
      <c r="C42" s="1"/>
      <c r="D42" s="1">
        <f t="shared" ref="D42:I42" si="9">SUM(D9:D41)</f>
        <v>382</v>
      </c>
      <c r="E42" s="1">
        <f t="shared" si="9"/>
        <v>317</v>
      </c>
      <c r="F42" s="1">
        <f t="shared" si="9"/>
        <v>47</v>
      </c>
      <c r="G42" s="1">
        <f t="shared" si="9"/>
        <v>159</v>
      </c>
      <c r="H42" s="1">
        <f t="shared" si="9"/>
        <v>79</v>
      </c>
      <c r="I42" s="1">
        <f t="shared" si="9"/>
        <v>32</v>
      </c>
      <c r="J42" s="8">
        <f t="shared" si="0"/>
        <v>14.826498422712934</v>
      </c>
      <c r="K42" s="8">
        <f t="shared" si="1"/>
        <v>35.01577287066246</v>
      </c>
      <c r="L42" s="1">
        <f>SUM(L9:L41)</f>
        <v>43</v>
      </c>
      <c r="M42" s="1">
        <f>SUM(M9:M41)</f>
        <v>147</v>
      </c>
      <c r="N42" s="1">
        <f>SUM(N9:N41)</f>
        <v>74</v>
      </c>
      <c r="O42" s="1">
        <f>SUM(O9:O41)</f>
        <v>28</v>
      </c>
      <c r="P42" s="8">
        <f t="shared" si="2"/>
        <v>13.564668769716087</v>
      </c>
      <c r="Q42" s="8">
        <f t="shared" si="3"/>
        <v>32.176656151419557</v>
      </c>
      <c r="R42" s="1">
        <f>SUM(R9:R41)</f>
        <v>116</v>
      </c>
      <c r="S42" s="1">
        <f>SUM(S9:S41)</f>
        <v>99</v>
      </c>
      <c r="T42" s="1">
        <f>SUM(T9:T41)</f>
        <v>39</v>
      </c>
      <c r="U42" s="1">
        <f>SUM(U9:U41)</f>
        <v>38</v>
      </c>
      <c r="V42" s="8">
        <f t="shared" si="4"/>
        <v>36.593059936908517</v>
      </c>
      <c r="W42" s="8">
        <f t="shared" si="5"/>
        <v>24.290220820189273</v>
      </c>
      <c r="X42" s="1"/>
      <c r="Y42" s="1">
        <f>SUM(Y9:Y41)</f>
        <v>37</v>
      </c>
      <c r="Z42" s="1">
        <f t="shared" si="6"/>
        <v>317</v>
      </c>
      <c r="AA42" s="1">
        <f t="shared" si="7"/>
        <v>292</v>
      </c>
      <c r="AB42" s="1">
        <f t="shared" si="8"/>
        <v>292</v>
      </c>
    </row>
    <row r="44" spans="1:28" x14ac:dyDescent="0.25">
      <c r="B44" s="93" t="s">
        <v>389</v>
      </c>
      <c r="C44" s="94">
        <v>43011</v>
      </c>
    </row>
    <row r="45" spans="1:28" x14ac:dyDescent="0.25">
      <c r="A45" s="164" t="s">
        <v>124</v>
      </c>
      <c r="B45" s="164" t="s">
        <v>77</v>
      </c>
      <c r="C45" s="171" t="s">
        <v>61</v>
      </c>
      <c r="D45" s="171" t="s">
        <v>62</v>
      </c>
      <c r="E45" s="171" t="s">
        <v>150</v>
      </c>
      <c r="F45" s="164" t="s">
        <v>151</v>
      </c>
      <c r="G45" s="164"/>
      <c r="H45" s="164"/>
      <c r="I45" s="164"/>
      <c r="J45" s="1" t="s">
        <v>88</v>
      </c>
      <c r="K45" s="164" t="s">
        <v>63</v>
      </c>
      <c r="L45" s="164"/>
      <c r="M45" s="171" t="s">
        <v>126</v>
      </c>
      <c r="N45" s="171" t="s">
        <v>127</v>
      </c>
    </row>
    <row r="46" spans="1:28" x14ac:dyDescent="0.25">
      <c r="A46" s="164"/>
      <c r="B46" s="164"/>
      <c r="C46" s="171"/>
      <c r="D46" s="171"/>
      <c r="E46" s="171"/>
      <c r="F46" s="1" t="s">
        <v>72</v>
      </c>
      <c r="G46" s="1" t="s">
        <v>73</v>
      </c>
      <c r="H46" s="1" t="s">
        <v>74</v>
      </c>
      <c r="I46" s="1" t="s">
        <v>75</v>
      </c>
      <c r="J46" s="1" t="s">
        <v>65</v>
      </c>
      <c r="K46" s="1" t="s">
        <v>64</v>
      </c>
      <c r="L46" s="1" t="s">
        <v>65</v>
      </c>
      <c r="M46" s="171"/>
      <c r="N46" s="171"/>
    </row>
    <row r="47" spans="1:28" x14ac:dyDescent="0.25">
      <c r="A47" s="1">
        <v>1</v>
      </c>
      <c r="B47" s="1" t="s">
        <v>78</v>
      </c>
      <c r="C47" s="1">
        <v>9</v>
      </c>
      <c r="D47" s="1">
        <v>22</v>
      </c>
      <c r="E47" s="1">
        <v>21</v>
      </c>
      <c r="F47" s="1">
        <v>0</v>
      </c>
      <c r="G47" s="1">
        <v>8</v>
      </c>
      <c r="H47" s="1">
        <v>8</v>
      </c>
      <c r="I47" s="1">
        <v>5</v>
      </c>
      <c r="J47" s="8">
        <v>0</v>
      </c>
      <c r="K47" s="8">
        <v>13</v>
      </c>
      <c r="L47" s="8">
        <v>61.9</v>
      </c>
      <c r="M47" s="1" t="s">
        <v>195</v>
      </c>
      <c r="N47" s="1">
        <v>1</v>
      </c>
    </row>
    <row r="48" spans="1:28" x14ac:dyDescent="0.25">
      <c r="A48" s="1">
        <v>2</v>
      </c>
      <c r="B48" s="1" t="s">
        <v>79</v>
      </c>
      <c r="C48" s="1">
        <v>9</v>
      </c>
      <c r="D48" s="1">
        <v>16</v>
      </c>
      <c r="E48" s="1">
        <v>13</v>
      </c>
      <c r="F48" s="1">
        <v>3</v>
      </c>
      <c r="G48" s="1">
        <v>7</v>
      </c>
      <c r="H48" s="1">
        <v>3</v>
      </c>
      <c r="I48" s="1">
        <v>0</v>
      </c>
      <c r="J48" s="8">
        <v>23.1</v>
      </c>
      <c r="K48" s="8">
        <v>3</v>
      </c>
      <c r="L48" s="8">
        <v>23.1</v>
      </c>
      <c r="M48" s="1" t="s">
        <v>196</v>
      </c>
      <c r="N48" s="1">
        <v>3</v>
      </c>
    </row>
    <row r="49" spans="1:14" x14ac:dyDescent="0.25">
      <c r="A49" s="1">
        <v>3</v>
      </c>
      <c r="B49" s="1" t="s">
        <v>80</v>
      </c>
      <c r="C49" s="1">
        <v>9</v>
      </c>
      <c r="D49" s="1">
        <v>10</v>
      </c>
      <c r="E49" s="1">
        <v>8</v>
      </c>
      <c r="F49" s="1">
        <v>0</v>
      </c>
      <c r="G49" s="1">
        <v>3</v>
      </c>
      <c r="H49" s="1">
        <v>4</v>
      </c>
      <c r="I49" s="1">
        <v>1</v>
      </c>
      <c r="J49" s="8">
        <f>F49/E49*100</f>
        <v>0</v>
      </c>
      <c r="K49" s="8">
        <v>5</v>
      </c>
      <c r="L49" s="8">
        <v>62.5</v>
      </c>
      <c r="M49" s="1" t="s">
        <v>197</v>
      </c>
      <c r="N49" s="1">
        <v>0</v>
      </c>
    </row>
    <row r="50" spans="1:14" x14ac:dyDescent="0.25">
      <c r="A50" s="1">
        <v>4</v>
      </c>
      <c r="B50" s="1" t="s">
        <v>47</v>
      </c>
      <c r="C50" s="1">
        <v>9</v>
      </c>
      <c r="D50" s="1">
        <v>17</v>
      </c>
      <c r="E50" s="1">
        <v>15</v>
      </c>
      <c r="F50" s="1">
        <v>1</v>
      </c>
      <c r="G50" s="1">
        <v>3</v>
      </c>
      <c r="H50" s="1">
        <v>6</v>
      </c>
      <c r="I50" s="1">
        <v>5</v>
      </c>
      <c r="J50" s="8">
        <v>6.66</v>
      </c>
      <c r="K50" s="8">
        <v>11</v>
      </c>
      <c r="L50" s="8">
        <v>73.33</v>
      </c>
      <c r="M50" s="1" t="s">
        <v>198</v>
      </c>
      <c r="N50" s="1"/>
    </row>
    <row r="51" spans="1:14" x14ac:dyDescent="0.25">
      <c r="A51" s="1">
        <v>5</v>
      </c>
      <c r="B51" s="1" t="s">
        <v>81</v>
      </c>
      <c r="C51" s="1">
        <v>9</v>
      </c>
      <c r="D51" s="1">
        <v>13</v>
      </c>
      <c r="E51" s="1">
        <v>9</v>
      </c>
      <c r="F51" s="1">
        <v>0</v>
      </c>
      <c r="G51" s="1">
        <v>3</v>
      </c>
      <c r="H51" s="1">
        <v>5</v>
      </c>
      <c r="I51" s="1">
        <v>1</v>
      </c>
      <c r="J51" s="8">
        <f>F51/E51*100</f>
        <v>0</v>
      </c>
      <c r="K51" s="8">
        <v>6</v>
      </c>
      <c r="L51" s="8">
        <v>66.66</v>
      </c>
      <c r="M51" s="1" t="s">
        <v>199</v>
      </c>
      <c r="N51" s="1">
        <v>1</v>
      </c>
    </row>
    <row r="52" spans="1:14" x14ac:dyDescent="0.25">
      <c r="A52" s="1">
        <v>6</v>
      </c>
      <c r="B52" s="1" t="s">
        <v>48</v>
      </c>
      <c r="C52" s="1">
        <v>9</v>
      </c>
      <c r="D52" s="1">
        <v>14</v>
      </c>
      <c r="E52" s="1">
        <v>12</v>
      </c>
      <c r="F52" s="1">
        <v>1</v>
      </c>
      <c r="G52" s="1">
        <v>6</v>
      </c>
      <c r="H52" s="1">
        <v>5</v>
      </c>
      <c r="I52" s="1">
        <v>0</v>
      </c>
      <c r="J52" s="8">
        <v>8.33</v>
      </c>
      <c r="K52" s="8">
        <v>5</v>
      </c>
      <c r="L52" s="8">
        <v>41.66</v>
      </c>
      <c r="M52" s="1" t="s">
        <v>200</v>
      </c>
      <c r="N52" s="1">
        <v>3</v>
      </c>
    </row>
    <row r="53" spans="1:14" x14ac:dyDescent="0.25">
      <c r="A53" s="1">
        <v>7</v>
      </c>
      <c r="B53" s="1" t="s">
        <v>82</v>
      </c>
      <c r="C53" s="1" t="s">
        <v>201</v>
      </c>
      <c r="D53" s="1">
        <v>20</v>
      </c>
      <c r="E53" s="1">
        <v>19</v>
      </c>
      <c r="F53" s="1">
        <v>0</v>
      </c>
      <c r="G53" s="1">
        <v>11</v>
      </c>
      <c r="H53" s="1">
        <v>5</v>
      </c>
      <c r="I53" s="1">
        <v>3</v>
      </c>
      <c r="J53" s="8">
        <f>F53/E53*100</f>
        <v>0</v>
      </c>
      <c r="K53" s="8">
        <v>8</v>
      </c>
      <c r="L53" s="8">
        <v>42.1</v>
      </c>
      <c r="M53" s="1" t="s">
        <v>202</v>
      </c>
      <c r="N53" s="1"/>
    </row>
    <row r="54" spans="1:14" x14ac:dyDescent="0.25">
      <c r="A54" s="1"/>
      <c r="B54" s="1" t="s">
        <v>82</v>
      </c>
      <c r="C54" s="1" t="s">
        <v>203</v>
      </c>
      <c r="D54" s="1">
        <v>18</v>
      </c>
      <c r="E54" s="1">
        <v>11</v>
      </c>
      <c r="F54" s="1">
        <v>0</v>
      </c>
      <c r="G54" s="1">
        <v>3</v>
      </c>
      <c r="H54" s="1">
        <v>6</v>
      </c>
      <c r="I54" s="1">
        <v>2</v>
      </c>
      <c r="J54" s="8">
        <f>F54/E54*100</f>
        <v>0</v>
      </c>
      <c r="K54" s="8">
        <v>8</v>
      </c>
      <c r="L54" s="8">
        <v>72.72</v>
      </c>
      <c r="M54" s="1" t="s">
        <v>202</v>
      </c>
      <c r="N54" s="1"/>
    </row>
    <row r="55" spans="1:14" x14ac:dyDescent="0.25">
      <c r="A55" s="1">
        <v>8</v>
      </c>
      <c r="B55" s="1" t="s">
        <v>83</v>
      </c>
      <c r="C55" s="1">
        <v>9</v>
      </c>
      <c r="D55" s="1">
        <v>23</v>
      </c>
      <c r="E55" s="1">
        <v>17</v>
      </c>
      <c r="F55" s="1">
        <v>8</v>
      </c>
      <c r="G55" s="1">
        <v>4</v>
      </c>
      <c r="H55" s="1">
        <v>4</v>
      </c>
      <c r="I55" s="1">
        <v>1</v>
      </c>
      <c r="J55" s="8">
        <v>47.05</v>
      </c>
      <c r="K55" s="8">
        <v>5</v>
      </c>
      <c r="L55" s="8">
        <v>29.41</v>
      </c>
      <c r="M55" s="1" t="s">
        <v>204</v>
      </c>
      <c r="N55" s="1">
        <v>3</v>
      </c>
    </row>
    <row r="56" spans="1:14" x14ac:dyDescent="0.25">
      <c r="A56" s="1"/>
      <c r="B56" s="1" t="s">
        <v>50</v>
      </c>
      <c r="C56" s="1" t="s">
        <v>171</v>
      </c>
      <c r="D56" s="1">
        <v>14</v>
      </c>
      <c r="E56" s="1">
        <v>14</v>
      </c>
      <c r="F56" s="1">
        <v>0</v>
      </c>
      <c r="G56" s="1">
        <v>3</v>
      </c>
      <c r="H56" s="1">
        <v>9</v>
      </c>
      <c r="I56" s="1">
        <v>2</v>
      </c>
      <c r="J56" s="8">
        <f>F56/E56*100</f>
        <v>0</v>
      </c>
      <c r="K56" s="8">
        <v>11</v>
      </c>
      <c r="L56" s="8">
        <v>78.569999999999993</v>
      </c>
      <c r="M56" s="1" t="s">
        <v>205</v>
      </c>
      <c r="N56" s="1">
        <v>0</v>
      </c>
    </row>
    <row r="57" spans="1:14" x14ac:dyDescent="0.25">
      <c r="A57" s="1">
        <v>9</v>
      </c>
      <c r="B57" s="1" t="s">
        <v>50</v>
      </c>
      <c r="C57" s="1" t="s">
        <v>168</v>
      </c>
      <c r="D57" s="1">
        <v>16</v>
      </c>
      <c r="E57" s="1">
        <v>12</v>
      </c>
      <c r="F57" s="1">
        <v>0</v>
      </c>
      <c r="G57" s="1">
        <v>7</v>
      </c>
      <c r="H57" s="1">
        <v>4</v>
      </c>
      <c r="I57" s="1">
        <v>1</v>
      </c>
      <c r="J57" s="8">
        <f>F57/E57*100</f>
        <v>0</v>
      </c>
      <c r="K57" s="8">
        <v>5</v>
      </c>
      <c r="L57" s="8">
        <v>41.66</v>
      </c>
      <c r="M57" s="1" t="s">
        <v>205</v>
      </c>
      <c r="N57" s="1">
        <v>0</v>
      </c>
    </row>
    <row r="58" spans="1:14" x14ac:dyDescent="0.25">
      <c r="A58" s="1">
        <v>10</v>
      </c>
      <c r="B58" s="1" t="s">
        <v>51</v>
      </c>
      <c r="C58" s="1">
        <v>9</v>
      </c>
      <c r="D58" s="1">
        <v>13</v>
      </c>
      <c r="E58" s="1">
        <v>11</v>
      </c>
      <c r="F58" s="1">
        <v>1</v>
      </c>
      <c r="G58" s="1">
        <v>6</v>
      </c>
      <c r="H58" s="1">
        <v>2</v>
      </c>
      <c r="I58" s="1">
        <v>2</v>
      </c>
      <c r="J58" s="8">
        <v>9.1</v>
      </c>
      <c r="K58" s="8">
        <v>4</v>
      </c>
      <c r="L58" s="8">
        <v>36.36</v>
      </c>
      <c r="M58" s="1" t="s">
        <v>206</v>
      </c>
      <c r="N58" s="1">
        <v>1</v>
      </c>
    </row>
    <row r="59" spans="1:14" x14ac:dyDescent="0.25">
      <c r="A59" s="1">
        <v>11</v>
      </c>
      <c r="B59" s="1" t="s">
        <v>52</v>
      </c>
      <c r="C59" s="1">
        <v>9</v>
      </c>
      <c r="D59" s="1">
        <v>2</v>
      </c>
      <c r="E59" s="1">
        <v>2</v>
      </c>
      <c r="F59" s="1">
        <v>0</v>
      </c>
      <c r="G59" s="1">
        <v>2</v>
      </c>
      <c r="H59" s="1">
        <v>0</v>
      </c>
      <c r="I59" s="1">
        <v>0</v>
      </c>
      <c r="J59" s="8">
        <f>F59/E59*100</f>
        <v>0</v>
      </c>
      <c r="K59" s="8">
        <v>0</v>
      </c>
      <c r="L59" s="8">
        <f>K59/E59*100</f>
        <v>0</v>
      </c>
      <c r="M59" s="1" t="s">
        <v>207</v>
      </c>
      <c r="N59" s="1">
        <v>0</v>
      </c>
    </row>
    <row r="60" spans="1:14" x14ac:dyDescent="0.25">
      <c r="A60" s="1">
        <v>12</v>
      </c>
      <c r="B60" s="1" t="s">
        <v>76</v>
      </c>
      <c r="C60" s="1">
        <v>9</v>
      </c>
      <c r="D60" s="1">
        <v>13</v>
      </c>
      <c r="E60" s="1">
        <v>13</v>
      </c>
      <c r="F60" s="1">
        <v>1</v>
      </c>
      <c r="G60" s="1">
        <v>7</v>
      </c>
      <c r="H60" s="1">
        <v>4</v>
      </c>
      <c r="I60" s="1">
        <v>1</v>
      </c>
      <c r="J60" s="8">
        <v>7.69</v>
      </c>
      <c r="K60" s="8">
        <v>5</v>
      </c>
      <c r="L60" s="8">
        <v>0.3846</v>
      </c>
      <c r="M60" s="1" t="s">
        <v>208</v>
      </c>
      <c r="N60" s="1">
        <v>1</v>
      </c>
    </row>
    <row r="61" spans="1:14" x14ac:dyDescent="0.25">
      <c r="A61" s="1">
        <v>13</v>
      </c>
      <c r="B61" s="1" t="s">
        <v>53</v>
      </c>
      <c r="C61" s="1">
        <v>9</v>
      </c>
      <c r="D61" s="1">
        <v>7</v>
      </c>
      <c r="E61" s="1">
        <v>5</v>
      </c>
      <c r="F61" s="1">
        <v>3</v>
      </c>
      <c r="G61" s="1">
        <v>1</v>
      </c>
      <c r="H61" s="1">
        <v>1</v>
      </c>
      <c r="I61" s="1">
        <v>0</v>
      </c>
      <c r="J61" s="8">
        <v>60</v>
      </c>
      <c r="K61" s="8">
        <v>1</v>
      </c>
      <c r="L61" s="8">
        <v>20</v>
      </c>
      <c r="M61" s="1" t="s">
        <v>209</v>
      </c>
      <c r="N61" s="1"/>
    </row>
    <row r="62" spans="1:14" x14ac:dyDescent="0.25">
      <c r="A62" s="1">
        <v>14</v>
      </c>
      <c r="B62" s="1" t="s">
        <v>85</v>
      </c>
      <c r="C62" s="1">
        <v>9</v>
      </c>
      <c r="D62" s="1">
        <v>10</v>
      </c>
      <c r="E62" s="1">
        <v>9</v>
      </c>
      <c r="F62" s="1">
        <v>0</v>
      </c>
      <c r="G62" s="1">
        <v>6</v>
      </c>
      <c r="H62" s="1">
        <v>3</v>
      </c>
      <c r="I62" s="1">
        <v>0</v>
      </c>
      <c r="J62" s="8">
        <f>F62/E62*100</f>
        <v>0</v>
      </c>
      <c r="K62" s="8">
        <v>3</v>
      </c>
      <c r="L62" s="8">
        <v>33.33</v>
      </c>
      <c r="M62" s="1" t="s">
        <v>210</v>
      </c>
      <c r="N62" s="1"/>
    </row>
    <row r="63" spans="1:14" x14ac:dyDescent="0.25">
      <c r="A63" s="1">
        <v>15</v>
      </c>
      <c r="B63" s="1" t="s">
        <v>96</v>
      </c>
      <c r="C63" s="1">
        <v>9</v>
      </c>
      <c r="D63" s="1">
        <v>6</v>
      </c>
      <c r="E63" s="1">
        <v>4</v>
      </c>
      <c r="F63" s="1">
        <v>0</v>
      </c>
      <c r="G63" s="1">
        <v>0</v>
      </c>
      <c r="H63" s="1">
        <v>2</v>
      </c>
      <c r="I63" s="1">
        <v>2</v>
      </c>
      <c r="J63" s="8">
        <f>F63/E63*100</f>
        <v>0</v>
      </c>
      <c r="K63" s="8">
        <v>4</v>
      </c>
      <c r="L63" s="8">
        <v>100</v>
      </c>
      <c r="M63" s="1" t="s">
        <v>211</v>
      </c>
      <c r="N63" s="1"/>
    </row>
    <row r="64" spans="1:14" x14ac:dyDescent="0.25">
      <c r="A64" s="1">
        <v>16</v>
      </c>
      <c r="B64" s="1" t="s">
        <v>97</v>
      </c>
      <c r="C64" s="1">
        <v>9</v>
      </c>
      <c r="D64" s="1">
        <v>14</v>
      </c>
      <c r="E64" s="1">
        <v>14</v>
      </c>
      <c r="F64" s="1">
        <v>0</v>
      </c>
      <c r="G64" s="1">
        <v>7</v>
      </c>
      <c r="H64" s="1">
        <v>4</v>
      </c>
      <c r="I64" s="1">
        <v>3</v>
      </c>
      <c r="J64" s="8">
        <f>F64/E64*100</f>
        <v>0</v>
      </c>
      <c r="K64" s="8">
        <v>7</v>
      </c>
      <c r="L64" s="8">
        <v>50</v>
      </c>
      <c r="M64" s="1" t="s">
        <v>212</v>
      </c>
      <c r="N64" s="1"/>
    </row>
    <row r="65" spans="1:14" x14ac:dyDescent="0.25">
      <c r="A65" s="1">
        <v>17</v>
      </c>
      <c r="B65" s="1" t="s">
        <v>99</v>
      </c>
      <c r="C65" s="1">
        <v>9</v>
      </c>
      <c r="D65" s="1">
        <v>2</v>
      </c>
      <c r="E65" s="1">
        <v>2</v>
      </c>
      <c r="F65" s="1">
        <v>0</v>
      </c>
      <c r="G65" s="1">
        <v>2</v>
      </c>
      <c r="H65" s="1">
        <v>0</v>
      </c>
      <c r="I65" s="1">
        <v>0</v>
      </c>
      <c r="J65" s="8">
        <f>F65/E65*100</f>
        <v>0</v>
      </c>
      <c r="K65" s="8">
        <v>0</v>
      </c>
      <c r="L65" s="8">
        <v>0</v>
      </c>
      <c r="M65" s="1" t="s">
        <v>213</v>
      </c>
      <c r="N65" s="1"/>
    </row>
    <row r="66" spans="1:14" x14ac:dyDescent="0.25">
      <c r="A66" s="1">
        <v>18</v>
      </c>
      <c r="B66" s="1" t="s">
        <v>98</v>
      </c>
      <c r="C66" s="1">
        <v>9</v>
      </c>
      <c r="D66" s="1">
        <v>2</v>
      </c>
      <c r="E66" s="1">
        <v>2</v>
      </c>
      <c r="F66" s="1">
        <v>1</v>
      </c>
      <c r="G66" s="1">
        <v>0</v>
      </c>
      <c r="H66" s="1">
        <v>0</v>
      </c>
      <c r="I66" s="1">
        <v>1</v>
      </c>
      <c r="J66" s="8">
        <v>50</v>
      </c>
      <c r="K66" s="8">
        <v>1</v>
      </c>
      <c r="L66" s="8">
        <v>50</v>
      </c>
      <c r="M66" s="1" t="s">
        <v>214</v>
      </c>
      <c r="N66" s="1"/>
    </row>
    <row r="67" spans="1:14" x14ac:dyDescent="0.25">
      <c r="A67" s="1">
        <v>19</v>
      </c>
      <c r="B67" s="1" t="s">
        <v>100</v>
      </c>
      <c r="C67" s="1">
        <v>9</v>
      </c>
      <c r="D67" s="1">
        <v>10</v>
      </c>
      <c r="E67" s="1">
        <v>10</v>
      </c>
      <c r="F67" s="1">
        <v>1</v>
      </c>
      <c r="G67" s="1">
        <v>4</v>
      </c>
      <c r="H67" s="1">
        <v>3</v>
      </c>
      <c r="I67" s="1">
        <v>2</v>
      </c>
      <c r="J67" s="8">
        <f>F67/E67*100</f>
        <v>10</v>
      </c>
      <c r="K67" s="8">
        <v>5</v>
      </c>
      <c r="L67" s="8">
        <f>K67/E67*100</f>
        <v>50</v>
      </c>
      <c r="M67" s="1" t="s">
        <v>215</v>
      </c>
      <c r="N67" s="1">
        <v>1</v>
      </c>
    </row>
    <row r="68" spans="1:14" x14ac:dyDescent="0.25">
      <c r="A68" s="1">
        <v>20</v>
      </c>
      <c r="B68" s="1" t="s">
        <v>101</v>
      </c>
      <c r="C68" s="1">
        <v>9</v>
      </c>
      <c r="D68" s="1">
        <v>3</v>
      </c>
      <c r="E68" s="1">
        <v>2</v>
      </c>
      <c r="F68" s="1">
        <v>0</v>
      </c>
      <c r="G68" s="1">
        <v>0</v>
      </c>
      <c r="H68" s="1">
        <v>2</v>
      </c>
      <c r="I68" s="1">
        <v>0</v>
      </c>
      <c r="J68" s="8">
        <f>F68/E68*100</f>
        <v>0</v>
      </c>
      <c r="K68" s="8">
        <v>2</v>
      </c>
      <c r="L68" s="8">
        <v>100</v>
      </c>
      <c r="M68" s="1" t="s">
        <v>216</v>
      </c>
      <c r="N68" s="1">
        <v>0</v>
      </c>
    </row>
    <row r="69" spans="1:14" x14ac:dyDescent="0.25">
      <c r="A69" s="1">
        <v>21</v>
      </c>
      <c r="B69" s="1" t="s">
        <v>94</v>
      </c>
      <c r="C69" s="1">
        <v>9</v>
      </c>
      <c r="D69" s="1">
        <v>10</v>
      </c>
      <c r="E69" s="1">
        <v>8</v>
      </c>
      <c r="F69" s="1">
        <v>0</v>
      </c>
      <c r="G69" s="1">
        <v>3</v>
      </c>
      <c r="H69" s="1">
        <v>4</v>
      </c>
      <c r="I69" s="1">
        <v>1</v>
      </c>
      <c r="J69" s="8">
        <f>F69/E69*100</f>
        <v>0</v>
      </c>
      <c r="K69" s="8">
        <v>5</v>
      </c>
      <c r="L69" s="8">
        <v>62.5</v>
      </c>
      <c r="M69" s="1" t="s">
        <v>217</v>
      </c>
      <c r="N69" s="1">
        <v>0</v>
      </c>
    </row>
    <row r="70" spans="1:14" x14ac:dyDescent="0.25">
      <c r="A70" s="1">
        <v>22</v>
      </c>
      <c r="B70" s="1" t="s">
        <v>102</v>
      </c>
      <c r="C70" s="1">
        <v>9</v>
      </c>
      <c r="D70" s="1">
        <v>5</v>
      </c>
      <c r="E70" s="1">
        <v>5</v>
      </c>
      <c r="F70" s="1">
        <v>0</v>
      </c>
      <c r="G70" s="1">
        <v>2</v>
      </c>
      <c r="H70" s="1">
        <v>3</v>
      </c>
      <c r="I70" s="1">
        <v>0</v>
      </c>
      <c r="J70" s="8">
        <v>0</v>
      </c>
      <c r="K70" s="8">
        <v>3</v>
      </c>
      <c r="L70" s="8">
        <v>60</v>
      </c>
      <c r="M70" s="1" t="s">
        <v>218</v>
      </c>
      <c r="N70" s="1"/>
    </row>
    <row r="71" spans="1:14" x14ac:dyDescent="0.25">
      <c r="A71" s="1">
        <v>23</v>
      </c>
      <c r="B71" s="1" t="s">
        <v>104</v>
      </c>
      <c r="C71" s="1">
        <v>9</v>
      </c>
      <c r="D71" s="1">
        <v>6</v>
      </c>
      <c r="E71" s="1">
        <v>6</v>
      </c>
      <c r="F71" s="1">
        <v>0</v>
      </c>
      <c r="G71" s="1">
        <v>4</v>
      </c>
      <c r="H71" s="1">
        <v>2</v>
      </c>
      <c r="I71" s="1">
        <v>0</v>
      </c>
      <c r="J71" s="8">
        <v>0</v>
      </c>
      <c r="K71" s="8">
        <v>2</v>
      </c>
      <c r="L71" s="8">
        <v>33.33</v>
      </c>
      <c r="M71" s="1" t="s">
        <v>219</v>
      </c>
      <c r="N71" s="1"/>
    </row>
    <row r="72" spans="1:14" x14ac:dyDescent="0.25">
      <c r="A72" s="1">
        <v>24</v>
      </c>
      <c r="B72" s="1" t="s">
        <v>103</v>
      </c>
      <c r="C72" s="1">
        <v>9</v>
      </c>
      <c r="D72" s="1">
        <v>10</v>
      </c>
      <c r="E72" s="1">
        <v>9</v>
      </c>
      <c r="F72" s="1">
        <v>0</v>
      </c>
      <c r="G72" s="1">
        <v>4</v>
      </c>
      <c r="H72" s="1">
        <v>3</v>
      </c>
      <c r="I72" s="1">
        <v>2</v>
      </c>
      <c r="J72" s="8">
        <f>F72/E72*100</f>
        <v>0</v>
      </c>
      <c r="K72" s="8">
        <v>5</v>
      </c>
      <c r="L72" s="8">
        <v>55.55</v>
      </c>
      <c r="M72" s="1" t="s">
        <v>220</v>
      </c>
      <c r="N72" s="1">
        <v>2</v>
      </c>
    </row>
    <row r="73" spans="1:14" x14ac:dyDescent="0.25">
      <c r="A73" s="1">
        <v>25</v>
      </c>
      <c r="B73" s="1" t="s">
        <v>95</v>
      </c>
      <c r="C73" s="1">
        <v>9</v>
      </c>
      <c r="D73" s="1">
        <v>16</v>
      </c>
      <c r="E73" s="1">
        <v>12</v>
      </c>
      <c r="F73" s="1">
        <v>0</v>
      </c>
      <c r="G73" s="1">
        <v>8</v>
      </c>
      <c r="H73" s="1">
        <v>1</v>
      </c>
      <c r="I73" s="1">
        <v>3</v>
      </c>
      <c r="J73" s="8">
        <f>F73/E73*100</f>
        <v>0</v>
      </c>
      <c r="K73" s="8">
        <v>4</v>
      </c>
      <c r="L73" s="8">
        <v>33.33</v>
      </c>
      <c r="M73" s="1" t="s">
        <v>221</v>
      </c>
      <c r="N73" s="1">
        <v>0</v>
      </c>
    </row>
    <row r="74" spans="1:14" x14ac:dyDescent="0.25">
      <c r="A74" s="1">
        <v>26</v>
      </c>
      <c r="B74" s="1" t="s">
        <v>105</v>
      </c>
      <c r="C74" s="1">
        <v>9</v>
      </c>
      <c r="D74" s="1">
        <v>4</v>
      </c>
      <c r="E74" s="1">
        <v>4</v>
      </c>
      <c r="F74" s="1">
        <v>1</v>
      </c>
      <c r="G74" s="1">
        <v>0</v>
      </c>
      <c r="H74" s="1">
        <v>1</v>
      </c>
      <c r="I74" s="1">
        <v>2</v>
      </c>
      <c r="J74" s="8">
        <v>25</v>
      </c>
      <c r="K74" s="8">
        <v>3</v>
      </c>
      <c r="L74" s="8">
        <v>75</v>
      </c>
      <c r="M74" s="1" t="s">
        <v>222</v>
      </c>
      <c r="N74" s="1">
        <v>1</v>
      </c>
    </row>
    <row r="75" spans="1:14" x14ac:dyDescent="0.25">
      <c r="A75" s="1">
        <v>27</v>
      </c>
      <c r="B75" s="1" t="s">
        <v>148</v>
      </c>
      <c r="C75" s="1">
        <v>9</v>
      </c>
      <c r="D75" s="1">
        <v>2</v>
      </c>
      <c r="E75" s="1">
        <v>2</v>
      </c>
      <c r="F75" s="1">
        <v>0</v>
      </c>
      <c r="G75" s="1">
        <v>1</v>
      </c>
      <c r="H75" s="1">
        <v>1</v>
      </c>
      <c r="I75" s="1">
        <v>0</v>
      </c>
      <c r="J75" s="8">
        <f>F75/E75*100</f>
        <v>0</v>
      </c>
      <c r="K75" s="8">
        <v>1</v>
      </c>
      <c r="L75" s="8">
        <v>50</v>
      </c>
      <c r="M75" s="1" t="s">
        <v>223</v>
      </c>
      <c r="N75" s="1">
        <v>0</v>
      </c>
    </row>
    <row r="76" spans="1:14" x14ac:dyDescent="0.25">
      <c r="A76" s="1">
        <v>28</v>
      </c>
      <c r="B76" s="1" t="s">
        <v>106</v>
      </c>
      <c r="C76" s="1">
        <v>9</v>
      </c>
      <c r="D76" s="1">
        <v>6</v>
      </c>
      <c r="E76" s="1">
        <v>5</v>
      </c>
      <c r="F76" s="1">
        <v>0</v>
      </c>
      <c r="G76" s="1">
        <v>1</v>
      </c>
      <c r="H76" s="1">
        <v>2</v>
      </c>
      <c r="I76" s="1">
        <v>2</v>
      </c>
      <c r="J76" s="8">
        <f>F76/E76*100</f>
        <v>0</v>
      </c>
      <c r="K76" s="8">
        <v>4</v>
      </c>
      <c r="L76" s="8">
        <v>80</v>
      </c>
      <c r="M76" s="1" t="s">
        <v>224</v>
      </c>
      <c r="N76" s="1"/>
    </row>
    <row r="77" spans="1:14" x14ac:dyDescent="0.25">
      <c r="A77" s="1">
        <v>29</v>
      </c>
      <c r="B77" s="1" t="s">
        <v>107</v>
      </c>
      <c r="C77" s="1">
        <v>9</v>
      </c>
      <c r="D77" s="1">
        <v>4</v>
      </c>
      <c r="E77" s="1">
        <v>4</v>
      </c>
      <c r="F77" s="1">
        <v>0</v>
      </c>
      <c r="G77" s="1">
        <v>0</v>
      </c>
      <c r="H77" s="1">
        <v>2</v>
      </c>
      <c r="I77" s="1">
        <v>2</v>
      </c>
      <c r="J77" s="8">
        <f>F77/E77*100</f>
        <v>0</v>
      </c>
      <c r="K77" s="8">
        <v>4</v>
      </c>
      <c r="L77" s="8">
        <f>K77/E77*100</f>
        <v>100</v>
      </c>
      <c r="M77" s="1" t="s">
        <v>225</v>
      </c>
      <c r="N77" s="1"/>
    </row>
    <row r="78" spans="1:14" x14ac:dyDescent="0.25">
      <c r="A78" s="1">
        <v>30</v>
      </c>
      <c r="B78" s="1" t="s">
        <v>108</v>
      </c>
      <c r="C78" s="1">
        <v>9</v>
      </c>
      <c r="D78" s="1">
        <v>9</v>
      </c>
      <c r="E78" s="1">
        <v>7</v>
      </c>
      <c r="F78" s="1">
        <v>0</v>
      </c>
      <c r="G78" s="1">
        <v>3</v>
      </c>
      <c r="H78" s="1">
        <v>4</v>
      </c>
      <c r="I78" s="1">
        <v>0</v>
      </c>
      <c r="J78" s="8">
        <f>F78/E78*100</f>
        <v>0</v>
      </c>
      <c r="K78" s="8">
        <v>4</v>
      </c>
      <c r="L78" s="8">
        <v>57.14</v>
      </c>
      <c r="M78" s="1" t="s">
        <v>226</v>
      </c>
      <c r="N78" s="1">
        <v>0</v>
      </c>
    </row>
    <row r="79" spans="1:14" x14ac:dyDescent="0.25">
      <c r="A79" s="1">
        <v>31</v>
      </c>
      <c r="B79" s="1" t="s">
        <v>109</v>
      </c>
      <c r="C79" s="1">
        <v>9</v>
      </c>
      <c r="D79" s="1">
        <v>11</v>
      </c>
      <c r="E79" s="1">
        <v>7</v>
      </c>
      <c r="F79" s="1">
        <v>0</v>
      </c>
      <c r="G79" s="1">
        <v>5</v>
      </c>
      <c r="H79" s="1">
        <v>2</v>
      </c>
      <c r="I79" s="1">
        <v>0</v>
      </c>
      <c r="J79" s="8">
        <f>F79/E79*100</f>
        <v>0</v>
      </c>
      <c r="K79" s="8">
        <v>2</v>
      </c>
      <c r="L79" s="8"/>
      <c r="M79" s="1" t="s">
        <v>227</v>
      </c>
      <c r="N79" s="1"/>
    </row>
    <row r="80" spans="1:14" x14ac:dyDescent="0.25">
      <c r="A80" s="164" t="s">
        <v>155</v>
      </c>
      <c r="B80" s="164"/>
      <c r="C80" s="1">
        <v>9</v>
      </c>
      <c r="D80" s="1">
        <f t="shared" ref="D80:I80" si="10">SUM(D47:D79)</f>
        <v>348</v>
      </c>
      <c r="E80" s="1">
        <f t="shared" si="10"/>
        <v>294</v>
      </c>
      <c r="F80" s="1">
        <f t="shared" si="10"/>
        <v>21</v>
      </c>
      <c r="G80" s="1">
        <f t="shared" si="10"/>
        <v>124</v>
      </c>
      <c r="H80" s="1">
        <f t="shared" si="10"/>
        <v>105</v>
      </c>
      <c r="I80" s="1">
        <f t="shared" si="10"/>
        <v>44</v>
      </c>
      <c r="J80" s="8">
        <v>7.14</v>
      </c>
      <c r="K80" s="8">
        <f>SUM(K47:K79)</f>
        <v>149</v>
      </c>
      <c r="L80" s="8">
        <v>50.68</v>
      </c>
      <c r="M80" s="1"/>
      <c r="N80" s="1">
        <f>SUM(N47:N79)</f>
        <v>17</v>
      </c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</sheetData>
  <mergeCells count="32">
    <mergeCell ref="A80:B80"/>
    <mergeCell ref="AA7:AA8"/>
    <mergeCell ref="A45:A46"/>
    <mergeCell ref="B45:B46"/>
    <mergeCell ref="C45:C46"/>
    <mergeCell ref="D45:D46"/>
    <mergeCell ref="E45:E46"/>
    <mergeCell ref="F45:I45"/>
    <mergeCell ref="K45:L45"/>
    <mergeCell ref="M45:M46"/>
    <mergeCell ref="N45:N46"/>
    <mergeCell ref="A7:A8"/>
    <mergeCell ref="B7:B8"/>
    <mergeCell ref="C7:C8"/>
    <mergeCell ref="D7:D8"/>
    <mergeCell ref="E7:E8"/>
    <mergeCell ref="AB7:AB8"/>
    <mergeCell ref="F6:K6"/>
    <mergeCell ref="L6:Q6"/>
    <mergeCell ref="R6:W6"/>
    <mergeCell ref="L7:O7"/>
    <mergeCell ref="R7:U7"/>
    <mergeCell ref="V7:V8"/>
    <mergeCell ref="Q7:Q8"/>
    <mergeCell ref="W7:W8"/>
    <mergeCell ref="X7:X8"/>
    <mergeCell ref="Y7:Y8"/>
    <mergeCell ref="Z7:Z8"/>
    <mergeCell ref="J7:J8"/>
    <mergeCell ref="K7:K8"/>
    <mergeCell ref="P7:P8"/>
    <mergeCell ref="F7:I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3"/>
  <sheetViews>
    <sheetView topLeftCell="A65" workbookViewId="0">
      <selection activeCell="B88" sqref="B88:C88"/>
    </sheetView>
  </sheetViews>
  <sheetFormatPr defaultRowHeight="15" x14ac:dyDescent="0.25"/>
  <cols>
    <col min="1" max="1" width="4.7109375" customWidth="1"/>
    <col min="2" max="2" width="32" customWidth="1"/>
    <col min="3" max="3" width="10.140625" bestFit="1" customWidth="1"/>
    <col min="4" max="4" width="10.5703125" customWidth="1"/>
    <col min="5" max="5" width="11" customWidth="1"/>
    <col min="6" max="6" width="5.7109375" customWidth="1"/>
    <col min="7" max="7" width="6" customWidth="1"/>
    <col min="8" max="9" width="5.85546875" customWidth="1"/>
    <col min="10" max="10" width="6.7109375" customWidth="1"/>
    <col min="11" max="11" width="11.140625" customWidth="1"/>
    <col min="12" max="12" width="10.85546875" customWidth="1"/>
    <col min="16" max="16" width="6.28515625" customWidth="1"/>
    <col min="17" max="17" width="12.5703125" customWidth="1"/>
    <col min="19" max="19" width="11.5703125" customWidth="1"/>
    <col min="24" max="24" width="39.28515625" customWidth="1"/>
    <col min="28" max="28" width="11.7109375" customWidth="1"/>
  </cols>
  <sheetData>
    <row r="2" spans="1:30" x14ac:dyDescent="0.25">
      <c r="C2" t="s">
        <v>86</v>
      </c>
    </row>
    <row r="5" spans="1:30" x14ac:dyDescent="0.25">
      <c r="C5" t="s">
        <v>60</v>
      </c>
    </row>
    <row r="6" spans="1:30" x14ac:dyDescent="0.25">
      <c r="B6" s="93" t="s">
        <v>390</v>
      </c>
      <c r="C6" s="94">
        <v>42993</v>
      </c>
      <c r="F6" s="165" t="s">
        <v>66</v>
      </c>
      <c r="G6" s="165"/>
      <c r="H6" s="165"/>
      <c r="I6" s="165"/>
      <c r="J6" s="165"/>
      <c r="K6" s="165"/>
      <c r="L6" s="165" t="s">
        <v>158</v>
      </c>
      <c r="M6" s="165"/>
      <c r="N6" s="165"/>
      <c r="O6" s="165"/>
      <c r="P6" s="165"/>
      <c r="Q6" s="165"/>
      <c r="R6" s="165" t="s">
        <v>159</v>
      </c>
      <c r="S6" s="165"/>
      <c r="T6" s="165"/>
      <c r="U6" s="165"/>
      <c r="V6" s="165"/>
      <c r="W6" s="165"/>
    </row>
    <row r="7" spans="1:30" ht="15" customHeight="1" x14ac:dyDescent="0.25">
      <c r="A7" s="164" t="s">
        <v>228</v>
      </c>
      <c r="B7" s="164" t="s">
        <v>77</v>
      </c>
      <c r="C7" s="164" t="s">
        <v>61</v>
      </c>
      <c r="D7" s="171" t="s">
        <v>141</v>
      </c>
      <c r="E7" s="171" t="s">
        <v>142</v>
      </c>
      <c r="F7" s="164" t="s">
        <v>87</v>
      </c>
      <c r="G7" s="164"/>
      <c r="H7" s="164"/>
      <c r="I7" s="164"/>
      <c r="J7" s="171" t="s">
        <v>143</v>
      </c>
      <c r="K7" s="171" t="s">
        <v>144</v>
      </c>
      <c r="L7" s="164" t="s">
        <v>87</v>
      </c>
      <c r="M7" s="164"/>
      <c r="N7" s="164"/>
      <c r="O7" s="164"/>
      <c r="P7" s="171" t="s">
        <v>624</v>
      </c>
      <c r="Q7" s="171" t="s">
        <v>853</v>
      </c>
      <c r="R7" s="164" t="s">
        <v>87</v>
      </c>
      <c r="S7" s="164"/>
      <c r="T7" s="164"/>
      <c r="U7" s="164"/>
      <c r="V7" s="171" t="s">
        <v>143</v>
      </c>
      <c r="W7" s="171" t="s">
        <v>144</v>
      </c>
      <c r="X7" s="171" t="s">
        <v>145</v>
      </c>
      <c r="Y7" s="164" t="s">
        <v>146</v>
      </c>
      <c r="Z7" s="164" t="s">
        <v>160</v>
      </c>
      <c r="AA7" s="164" t="s">
        <v>160</v>
      </c>
      <c r="AB7" s="164" t="s">
        <v>160</v>
      </c>
    </row>
    <row r="8" spans="1:30" ht="25.5" customHeight="1" x14ac:dyDescent="0.25">
      <c r="A8" s="164"/>
      <c r="B8" s="164"/>
      <c r="C8" s="164"/>
      <c r="D8" s="171"/>
      <c r="E8" s="171"/>
      <c r="F8" s="1" t="s">
        <v>72</v>
      </c>
      <c r="G8" s="1" t="s">
        <v>73</v>
      </c>
      <c r="H8" s="1" t="s">
        <v>74</v>
      </c>
      <c r="I8" s="1" t="s">
        <v>75</v>
      </c>
      <c r="J8" s="171"/>
      <c r="K8" s="171"/>
      <c r="L8" s="1" t="s">
        <v>72</v>
      </c>
      <c r="M8" s="1" t="s">
        <v>73</v>
      </c>
      <c r="N8" s="1" t="s">
        <v>74</v>
      </c>
      <c r="O8" s="1" t="s">
        <v>75</v>
      </c>
      <c r="P8" s="171"/>
      <c r="Q8" s="171"/>
      <c r="R8" s="1" t="s">
        <v>72</v>
      </c>
      <c r="S8" s="1" t="s">
        <v>73</v>
      </c>
      <c r="T8" s="1" t="s">
        <v>74</v>
      </c>
      <c r="U8" s="1" t="s">
        <v>75</v>
      </c>
      <c r="V8" s="171"/>
      <c r="W8" s="171"/>
      <c r="X8" s="171"/>
      <c r="Y8" s="164"/>
      <c r="Z8" s="164"/>
      <c r="AA8" s="164"/>
      <c r="AB8" s="164"/>
      <c r="AC8" t="s">
        <v>624</v>
      </c>
      <c r="AD8" t="s">
        <v>853</v>
      </c>
    </row>
    <row r="9" spans="1:30" ht="18" customHeight="1" x14ac:dyDescent="0.25">
      <c r="A9" s="1">
        <v>1</v>
      </c>
      <c r="B9" s="1" t="s">
        <v>78</v>
      </c>
      <c r="C9" s="1">
        <v>10</v>
      </c>
      <c r="D9" s="1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0" ht="18.75" customHeight="1" x14ac:dyDescent="0.25">
      <c r="A10" s="1">
        <v>2</v>
      </c>
      <c r="B10" s="1" t="s">
        <v>79</v>
      </c>
      <c r="C10" s="1">
        <v>10</v>
      </c>
      <c r="D10" s="1">
        <v>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0" ht="15" customHeight="1" x14ac:dyDescent="0.25">
      <c r="A11" s="1">
        <v>3</v>
      </c>
      <c r="B11" s="1" t="s">
        <v>80</v>
      </c>
      <c r="C11" s="1">
        <v>10</v>
      </c>
      <c r="D11" s="1">
        <v>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0" ht="15.75" customHeight="1" x14ac:dyDescent="0.25">
      <c r="A12" s="1">
        <v>4</v>
      </c>
      <c r="B12" s="1" t="s">
        <v>47</v>
      </c>
      <c r="C12" s="1">
        <v>10</v>
      </c>
      <c r="D12" s="1">
        <v>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0" ht="15.75" customHeight="1" x14ac:dyDescent="0.25">
      <c r="A13" s="1">
        <v>5</v>
      </c>
      <c r="B13" s="1" t="s">
        <v>81</v>
      </c>
      <c r="C13" s="1">
        <v>10</v>
      </c>
      <c r="D13" s="1">
        <v>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0" ht="18" customHeight="1" x14ac:dyDescent="0.25">
      <c r="A14" s="1">
        <v>6</v>
      </c>
      <c r="B14" s="1" t="s">
        <v>1120</v>
      </c>
      <c r="C14" s="1">
        <v>10</v>
      </c>
      <c r="D14" s="1">
        <v>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0" ht="15" customHeight="1" x14ac:dyDescent="0.25">
      <c r="A15" s="1">
        <v>7</v>
      </c>
      <c r="B15" s="1" t="s">
        <v>83</v>
      </c>
      <c r="C15" s="1">
        <v>10</v>
      </c>
      <c r="D15" s="1">
        <v>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0" ht="16.5" customHeight="1" x14ac:dyDescent="0.25">
      <c r="A16" s="1">
        <v>8</v>
      </c>
      <c r="B16" s="1" t="s">
        <v>50</v>
      </c>
      <c r="C16" s="1">
        <v>10</v>
      </c>
      <c r="D16" s="1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5" customHeight="1" x14ac:dyDescent="0.25">
      <c r="A17" s="1">
        <v>9</v>
      </c>
      <c r="B17" s="1" t="s">
        <v>51</v>
      </c>
      <c r="C17" s="1">
        <v>10</v>
      </c>
      <c r="D17" s="1">
        <v>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.75" customHeight="1" x14ac:dyDescent="0.25">
      <c r="A18" s="1">
        <v>10</v>
      </c>
      <c r="B18" s="1" t="s">
        <v>76</v>
      </c>
      <c r="C18" s="1">
        <v>10</v>
      </c>
      <c r="D18" s="1"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7.25" customHeight="1" x14ac:dyDescent="0.25">
      <c r="A19" s="1">
        <v>11</v>
      </c>
      <c r="B19" s="1" t="s">
        <v>1121</v>
      </c>
      <c r="C19" s="1">
        <v>10</v>
      </c>
      <c r="D19" s="1">
        <v>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25">
      <c r="A20" s="1">
        <v>12</v>
      </c>
      <c r="B20" s="1" t="s">
        <v>230</v>
      </c>
      <c r="C20" s="1">
        <v>10</v>
      </c>
      <c r="D20" s="1">
        <v>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5">
      <c r="A21" s="1"/>
      <c r="B21" s="1"/>
      <c r="C21" s="1"/>
      <c r="D21" s="1">
        <f>SUM(D9:D20)</f>
        <v>66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B22" s="93" t="s">
        <v>233</v>
      </c>
      <c r="C22" s="94">
        <v>42996</v>
      </c>
    </row>
    <row r="23" spans="1:28" ht="20.25" customHeight="1" x14ac:dyDescent="0.25">
      <c r="A23" s="164" t="s">
        <v>228</v>
      </c>
      <c r="B23" s="164" t="s">
        <v>77</v>
      </c>
      <c r="C23" s="171" t="s">
        <v>61</v>
      </c>
      <c r="D23" s="171" t="s">
        <v>141</v>
      </c>
      <c r="E23" s="171" t="s">
        <v>231</v>
      </c>
      <c r="F23" s="164" t="s">
        <v>87</v>
      </c>
      <c r="G23" s="164"/>
      <c r="H23" s="164"/>
      <c r="I23" s="164"/>
      <c r="J23" s="171" t="s">
        <v>143</v>
      </c>
      <c r="K23" s="171" t="s">
        <v>144</v>
      </c>
      <c r="L23" s="171" t="s">
        <v>145</v>
      </c>
      <c r="M23" s="171" t="s">
        <v>146</v>
      </c>
      <c r="N23" s="171" t="s">
        <v>160</v>
      </c>
    </row>
    <row r="24" spans="1:28" ht="24.75" customHeight="1" x14ac:dyDescent="0.25">
      <c r="A24" s="164"/>
      <c r="B24" s="164"/>
      <c r="C24" s="171"/>
      <c r="D24" s="171"/>
      <c r="E24" s="171"/>
      <c r="F24" s="1" t="s">
        <v>72</v>
      </c>
      <c r="G24" s="1" t="s">
        <v>73</v>
      </c>
      <c r="H24" s="1" t="s">
        <v>74</v>
      </c>
      <c r="I24" s="1" t="s">
        <v>75</v>
      </c>
      <c r="J24" s="171"/>
      <c r="K24" s="171"/>
      <c r="L24" s="171"/>
      <c r="M24" s="171"/>
      <c r="N24" s="171"/>
    </row>
    <row r="25" spans="1:28" ht="16.5" customHeight="1" x14ac:dyDescent="0.25">
      <c r="A25" s="1">
        <v>1</v>
      </c>
      <c r="B25" s="1" t="s">
        <v>78</v>
      </c>
      <c r="C25" s="1">
        <v>10</v>
      </c>
      <c r="D25" s="1">
        <v>11</v>
      </c>
      <c r="E25" s="1">
        <v>11</v>
      </c>
      <c r="F25" s="1">
        <v>4</v>
      </c>
      <c r="G25" s="1">
        <v>4</v>
      </c>
      <c r="H25" s="1">
        <v>3</v>
      </c>
      <c r="I25" s="1">
        <v>0</v>
      </c>
      <c r="J25" s="8">
        <v>36</v>
      </c>
      <c r="K25" s="8">
        <v>27</v>
      </c>
      <c r="L25" s="1" t="s">
        <v>147</v>
      </c>
      <c r="M25" s="1">
        <v>3</v>
      </c>
      <c r="N25" s="1"/>
    </row>
    <row r="26" spans="1:28" ht="16.5" customHeight="1" x14ac:dyDescent="0.25">
      <c r="A26" s="1">
        <v>2</v>
      </c>
      <c r="B26" s="1" t="s">
        <v>79</v>
      </c>
      <c r="C26" s="1">
        <v>10</v>
      </c>
      <c r="D26" s="1">
        <v>3</v>
      </c>
      <c r="E26" s="1">
        <v>3</v>
      </c>
      <c r="F26" s="1">
        <v>1</v>
      </c>
      <c r="G26" s="1">
        <v>1</v>
      </c>
      <c r="H26" s="1">
        <v>1</v>
      </c>
      <c r="I26" s="1">
        <v>0</v>
      </c>
      <c r="J26" s="8">
        <v>33.299999999999997</v>
      </c>
      <c r="K26" s="8">
        <v>33.299999999999997</v>
      </c>
      <c r="L26" s="1" t="s">
        <v>1123</v>
      </c>
      <c r="M26" s="1">
        <v>1</v>
      </c>
      <c r="N26" s="1"/>
    </row>
    <row r="27" spans="1:28" ht="15" customHeight="1" x14ac:dyDescent="0.25">
      <c r="A27" s="1">
        <v>3</v>
      </c>
      <c r="B27" s="1" t="s">
        <v>80</v>
      </c>
      <c r="C27" s="1">
        <v>10</v>
      </c>
      <c r="D27" s="1">
        <v>3</v>
      </c>
      <c r="E27" s="1">
        <v>3</v>
      </c>
      <c r="F27" s="1">
        <v>0</v>
      </c>
      <c r="G27" s="1">
        <v>2</v>
      </c>
      <c r="H27" s="1">
        <v>1</v>
      </c>
      <c r="I27" s="1">
        <v>0</v>
      </c>
      <c r="J27" s="8">
        <v>0</v>
      </c>
      <c r="K27" s="8">
        <v>0.33</v>
      </c>
      <c r="L27" s="1" t="s">
        <v>1124</v>
      </c>
      <c r="M27" s="1">
        <v>0</v>
      </c>
      <c r="N27" s="1"/>
    </row>
    <row r="28" spans="1:28" ht="15.75" customHeight="1" x14ac:dyDescent="0.25">
      <c r="A28" s="1">
        <v>4</v>
      </c>
      <c r="B28" s="1" t="s">
        <v>47</v>
      </c>
      <c r="C28" s="1">
        <v>10</v>
      </c>
      <c r="D28" s="1">
        <v>7</v>
      </c>
      <c r="E28" s="1">
        <v>6</v>
      </c>
      <c r="F28" s="1">
        <v>0</v>
      </c>
      <c r="G28" s="1">
        <v>1</v>
      </c>
      <c r="H28" s="1">
        <v>5</v>
      </c>
      <c r="I28" s="1">
        <v>0</v>
      </c>
      <c r="J28" s="8">
        <v>0</v>
      </c>
      <c r="K28" s="8">
        <v>83</v>
      </c>
      <c r="L28" s="1" t="s">
        <v>1125</v>
      </c>
      <c r="M28" s="1">
        <v>0</v>
      </c>
      <c r="N28" s="1"/>
    </row>
    <row r="29" spans="1:28" ht="14.25" customHeight="1" x14ac:dyDescent="0.25">
      <c r="A29" s="1">
        <v>5</v>
      </c>
      <c r="B29" s="1" t="s">
        <v>81</v>
      </c>
      <c r="C29" s="1">
        <v>10</v>
      </c>
      <c r="D29" s="1">
        <v>6</v>
      </c>
      <c r="E29" s="1">
        <v>6</v>
      </c>
      <c r="F29" s="1">
        <v>0</v>
      </c>
      <c r="G29" s="1">
        <v>0</v>
      </c>
      <c r="H29" s="1">
        <v>1</v>
      </c>
      <c r="I29" s="1">
        <v>5</v>
      </c>
      <c r="J29" s="8">
        <v>0</v>
      </c>
      <c r="K29" s="8">
        <v>100</v>
      </c>
      <c r="L29" s="1" t="s">
        <v>1126</v>
      </c>
      <c r="M29" s="1">
        <v>0</v>
      </c>
      <c r="N29" s="1"/>
    </row>
    <row r="30" spans="1:28" ht="18" customHeight="1" x14ac:dyDescent="0.25">
      <c r="A30" s="1">
        <v>6</v>
      </c>
      <c r="B30" s="1" t="s">
        <v>1120</v>
      </c>
      <c r="C30" s="1">
        <v>10</v>
      </c>
      <c r="D30" s="1">
        <v>4</v>
      </c>
      <c r="E30" s="1">
        <v>4</v>
      </c>
      <c r="F30" s="1">
        <v>0</v>
      </c>
      <c r="G30" s="1">
        <v>2</v>
      </c>
      <c r="H30" s="1">
        <v>1</v>
      </c>
      <c r="I30" s="1">
        <v>1</v>
      </c>
      <c r="J30" s="8">
        <v>0</v>
      </c>
      <c r="K30" s="8">
        <v>50</v>
      </c>
      <c r="L30" s="1" t="s">
        <v>1127</v>
      </c>
      <c r="M30" s="1">
        <v>0</v>
      </c>
      <c r="N30" s="1"/>
    </row>
    <row r="31" spans="1:28" ht="16.5" customHeight="1" x14ac:dyDescent="0.25">
      <c r="A31" s="1">
        <v>7</v>
      </c>
      <c r="B31" s="1" t="s">
        <v>83</v>
      </c>
      <c r="C31" s="1">
        <v>10</v>
      </c>
      <c r="D31" s="1">
        <v>4</v>
      </c>
      <c r="E31" s="1">
        <v>3</v>
      </c>
      <c r="F31" s="1">
        <v>0</v>
      </c>
      <c r="G31" s="1">
        <v>2</v>
      </c>
      <c r="H31" s="1">
        <v>0</v>
      </c>
      <c r="I31" s="1">
        <v>1</v>
      </c>
      <c r="J31" s="8">
        <v>0</v>
      </c>
      <c r="K31" s="8">
        <v>33</v>
      </c>
      <c r="L31" s="1" t="s">
        <v>1128</v>
      </c>
      <c r="M31" s="1">
        <v>0</v>
      </c>
      <c r="N31" s="1"/>
    </row>
    <row r="32" spans="1:28" ht="16.5" customHeight="1" x14ac:dyDescent="0.25">
      <c r="A32" s="1">
        <v>8</v>
      </c>
      <c r="B32" s="1" t="s">
        <v>50</v>
      </c>
      <c r="C32" s="1">
        <v>10</v>
      </c>
      <c r="D32" s="1">
        <v>10</v>
      </c>
      <c r="E32" s="1">
        <v>9</v>
      </c>
      <c r="F32" s="1">
        <v>0</v>
      </c>
      <c r="G32" s="1">
        <v>3</v>
      </c>
      <c r="H32" s="1">
        <v>3</v>
      </c>
      <c r="I32" s="1">
        <v>3</v>
      </c>
      <c r="J32" s="8">
        <v>0</v>
      </c>
      <c r="K32" s="8">
        <v>67</v>
      </c>
      <c r="L32" s="1" t="s">
        <v>1129</v>
      </c>
      <c r="M32" s="1">
        <v>0</v>
      </c>
      <c r="N32" s="1"/>
    </row>
    <row r="33" spans="1:14" ht="15" customHeight="1" x14ac:dyDescent="0.25">
      <c r="A33" s="1">
        <v>9</v>
      </c>
      <c r="B33" s="1" t="s">
        <v>51</v>
      </c>
      <c r="C33" s="1">
        <v>10</v>
      </c>
      <c r="D33" s="1">
        <v>4</v>
      </c>
      <c r="E33" s="1">
        <v>4</v>
      </c>
      <c r="F33" s="1">
        <v>0</v>
      </c>
      <c r="G33" s="1">
        <v>3</v>
      </c>
      <c r="H33" s="1">
        <v>1</v>
      </c>
      <c r="I33" s="1">
        <v>0</v>
      </c>
      <c r="J33" s="8">
        <v>0</v>
      </c>
      <c r="K33" s="8">
        <v>25</v>
      </c>
      <c r="L33" s="1" t="s">
        <v>1130</v>
      </c>
      <c r="M33" s="1">
        <v>0</v>
      </c>
      <c r="N33" s="1"/>
    </row>
    <row r="34" spans="1:14" ht="16.5" customHeight="1" x14ac:dyDescent="0.25">
      <c r="A34" s="1">
        <v>10</v>
      </c>
      <c r="B34" s="1" t="s">
        <v>76</v>
      </c>
      <c r="C34" s="1">
        <v>10</v>
      </c>
      <c r="D34" s="1">
        <v>3</v>
      </c>
      <c r="E34" s="1">
        <v>3</v>
      </c>
      <c r="F34" s="1">
        <v>0</v>
      </c>
      <c r="G34" s="1">
        <v>0</v>
      </c>
      <c r="H34" s="1">
        <v>2</v>
      </c>
      <c r="I34" s="1">
        <v>1</v>
      </c>
      <c r="J34" s="8">
        <v>0</v>
      </c>
      <c r="K34" s="8">
        <v>100</v>
      </c>
      <c r="L34" s="1" t="s">
        <v>1131</v>
      </c>
      <c r="M34" s="1">
        <v>0</v>
      </c>
      <c r="N34" s="1"/>
    </row>
    <row r="35" spans="1:14" ht="18" customHeight="1" x14ac:dyDescent="0.25">
      <c r="A35" s="1">
        <v>11</v>
      </c>
      <c r="B35" s="1" t="s">
        <v>1121</v>
      </c>
      <c r="C35" s="1">
        <v>10</v>
      </c>
      <c r="D35" s="1">
        <v>3</v>
      </c>
      <c r="E35" s="1">
        <v>2</v>
      </c>
      <c r="F35" s="1">
        <v>1</v>
      </c>
      <c r="G35" s="1">
        <v>1</v>
      </c>
      <c r="H35" s="1">
        <v>0</v>
      </c>
      <c r="I35" s="1">
        <v>0</v>
      </c>
      <c r="J35" s="8">
        <v>33</v>
      </c>
      <c r="K35" s="8">
        <v>0</v>
      </c>
      <c r="L35" s="1" t="s">
        <v>1133</v>
      </c>
      <c r="M35" s="1">
        <v>1</v>
      </c>
      <c r="N35" s="1">
        <f>SUM(F35:I35)</f>
        <v>2</v>
      </c>
    </row>
    <row r="36" spans="1:14" ht="15" customHeight="1" x14ac:dyDescent="0.25">
      <c r="A36" s="1">
        <v>12</v>
      </c>
      <c r="B36" s="1" t="s">
        <v>230</v>
      </c>
      <c r="C36" s="1">
        <v>10</v>
      </c>
      <c r="D36" s="1">
        <v>8</v>
      </c>
      <c r="E36" s="1">
        <v>8</v>
      </c>
      <c r="F36" s="1">
        <v>0</v>
      </c>
      <c r="G36" s="1">
        <v>5</v>
      </c>
      <c r="H36" s="1">
        <v>3</v>
      </c>
      <c r="I36" s="1">
        <v>0</v>
      </c>
      <c r="J36" s="8">
        <v>0</v>
      </c>
      <c r="K36" s="8">
        <v>37.5</v>
      </c>
      <c r="L36" s="1" t="s">
        <v>1132</v>
      </c>
      <c r="M36" s="1">
        <v>0</v>
      </c>
      <c r="N36" s="1"/>
    </row>
    <row r="37" spans="1:14" ht="15" customHeight="1" x14ac:dyDescent="0.25">
      <c r="A37" s="1"/>
      <c r="B37" s="1"/>
      <c r="C37" s="1">
        <v>10</v>
      </c>
      <c r="D37" s="1">
        <f>SUM(D25:D36)</f>
        <v>66</v>
      </c>
      <c r="E37" s="1">
        <f>SUM(E25:E36)</f>
        <v>62</v>
      </c>
      <c r="F37" s="1">
        <f>SUM(F25,F26,F27,F28,F29,F30,F31,F32,F33,F34,F35,F36)</f>
        <v>6</v>
      </c>
      <c r="G37" s="1">
        <f>SUM(G25,G26,G27,G28,G29,G30,G31,G32,G33,G34,G35,G36)</f>
        <v>24</v>
      </c>
      <c r="H37" s="1">
        <f>SUM(H25,H26,H27,H28,H29,H30,H31,H32,H33,H34,H35,H36)</f>
        <v>21</v>
      </c>
      <c r="I37" s="1">
        <f>SUM(I25,I26,I27,I28,I29,I30,I31,I32,I33,I34,I35,I36)</f>
        <v>11</v>
      </c>
      <c r="J37" s="8">
        <f>F37/E37*100</f>
        <v>9.67741935483871</v>
      </c>
      <c r="K37" s="8">
        <f>(H37+I37)/E37*100</f>
        <v>51.612903225806448</v>
      </c>
      <c r="L37" s="1"/>
      <c r="M37" s="1">
        <f>SUM(M25,M26,M27,M28,M29,M30,M31,M32,M33,M34,M35,M36)</f>
        <v>5</v>
      </c>
      <c r="N37" s="1"/>
    </row>
    <row r="38" spans="1:14" x14ac:dyDescent="0.25">
      <c r="B38" s="93" t="s">
        <v>1142</v>
      </c>
      <c r="C38" s="94">
        <v>42999</v>
      </c>
      <c r="D38" s="165" t="s">
        <v>159</v>
      </c>
      <c r="E38" s="165"/>
      <c r="F38" s="165"/>
      <c r="G38" s="165"/>
      <c r="H38" s="165"/>
      <c r="I38" s="165"/>
    </row>
    <row r="39" spans="1:14" x14ac:dyDescent="0.25">
      <c r="A39" s="164" t="s">
        <v>228</v>
      </c>
      <c r="B39" s="164" t="s">
        <v>77</v>
      </c>
      <c r="C39" s="171" t="s">
        <v>61</v>
      </c>
      <c r="D39" s="171" t="s">
        <v>141</v>
      </c>
      <c r="E39" s="171" t="s">
        <v>234</v>
      </c>
      <c r="F39" s="164" t="s">
        <v>87</v>
      </c>
      <c r="G39" s="164"/>
      <c r="H39" s="164"/>
      <c r="I39" s="164"/>
      <c r="J39" s="171" t="s">
        <v>143</v>
      </c>
      <c r="K39" s="171" t="s">
        <v>144</v>
      </c>
      <c r="L39" s="171" t="s">
        <v>145</v>
      </c>
      <c r="M39" s="171" t="s">
        <v>146</v>
      </c>
      <c r="N39" s="171" t="s">
        <v>160</v>
      </c>
    </row>
    <row r="40" spans="1:14" x14ac:dyDescent="0.25">
      <c r="A40" s="164"/>
      <c r="B40" s="164"/>
      <c r="C40" s="171"/>
      <c r="D40" s="171"/>
      <c r="E40" s="171"/>
      <c r="F40" s="1" t="s">
        <v>72</v>
      </c>
      <c r="G40" s="1" t="s">
        <v>73</v>
      </c>
      <c r="H40" s="1" t="s">
        <v>74</v>
      </c>
      <c r="I40" s="1" t="s">
        <v>75</v>
      </c>
      <c r="J40" s="171"/>
      <c r="K40" s="171"/>
      <c r="L40" s="171"/>
      <c r="M40" s="171"/>
      <c r="N40" s="171"/>
    </row>
    <row r="41" spans="1:14" ht="18" customHeight="1" x14ac:dyDescent="0.25">
      <c r="A41" s="1">
        <v>1</v>
      </c>
      <c r="B41" s="1" t="s">
        <v>78</v>
      </c>
      <c r="C41" s="1">
        <v>10</v>
      </c>
      <c r="D41" s="1">
        <v>11</v>
      </c>
      <c r="E41" s="1">
        <v>11</v>
      </c>
      <c r="F41" s="1">
        <v>4</v>
      </c>
      <c r="G41" s="1">
        <v>2</v>
      </c>
      <c r="H41" s="1">
        <v>2</v>
      </c>
      <c r="I41" s="1">
        <v>2</v>
      </c>
      <c r="J41" s="8">
        <v>36</v>
      </c>
      <c r="K41" s="8">
        <v>36</v>
      </c>
      <c r="L41" s="1" t="s">
        <v>147</v>
      </c>
      <c r="M41" s="1">
        <v>4</v>
      </c>
      <c r="N41" s="1"/>
    </row>
    <row r="42" spans="1:14" ht="15" customHeight="1" x14ac:dyDescent="0.25">
      <c r="A42" s="1">
        <v>2</v>
      </c>
      <c r="B42" s="1" t="s">
        <v>79</v>
      </c>
      <c r="C42" s="1">
        <v>10</v>
      </c>
      <c r="D42" s="1">
        <v>3</v>
      </c>
      <c r="E42" s="1">
        <v>3</v>
      </c>
      <c r="F42" s="1">
        <v>0</v>
      </c>
      <c r="G42" s="1">
        <v>1</v>
      </c>
      <c r="H42" s="1">
        <v>2</v>
      </c>
      <c r="I42" s="1">
        <v>0</v>
      </c>
      <c r="J42" s="8">
        <v>0</v>
      </c>
      <c r="K42" s="8">
        <v>66.7</v>
      </c>
      <c r="L42" s="1" t="s">
        <v>1135</v>
      </c>
      <c r="M42" s="1">
        <v>1</v>
      </c>
      <c r="N42" s="1"/>
    </row>
    <row r="43" spans="1:14" ht="15" customHeight="1" x14ac:dyDescent="0.25">
      <c r="A43" s="1">
        <v>3</v>
      </c>
      <c r="B43" s="1" t="s">
        <v>80</v>
      </c>
      <c r="C43" s="1">
        <v>10</v>
      </c>
      <c r="D43" s="1">
        <v>3</v>
      </c>
      <c r="E43" s="1">
        <v>3</v>
      </c>
      <c r="F43" s="1">
        <v>0</v>
      </c>
      <c r="G43" s="1">
        <v>1</v>
      </c>
      <c r="H43" s="1">
        <v>2</v>
      </c>
      <c r="I43" s="1">
        <v>0</v>
      </c>
      <c r="J43" s="8">
        <v>0</v>
      </c>
      <c r="K43" s="8">
        <v>67</v>
      </c>
      <c r="L43" s="1" t="s">
        <v>1124</v>
      </c>
      <c r="M43" s="1">
        <v>0</v>
      </c>
      <c r="N43" s="1"/>
    </row>
    <row r="44" spans="1:14" ht="15" customHeight="1" x14ac:dyDescent="0.25">
      <c r="A44" s="1">
        <v>4</v>
      </c>
      <c r="B44" s="1" t="s">
        <v>47</v>
      </c>
      <c r="C44" s="1">
        <v>10</v>
      </c>
      <c r="D44" s="1">
        <v>7</v>
      </c>
      <c r="E44" s="1">
        <v>6</v>
      </c>
      <c r="F44" s="1">
        <v>0</v>
      </c>
      <c r="G44" s="1">
        <v>0</v>
      </c>
      <c r="H44" s="1">
        <v>2</v>
      </c>
      <c r="I44" s="1">
        <v>4</v>
      </c>
      <c r="J44" s="8">
        <v>0</v>
      </c>
      <c r="K44" s="8">
        <v>100</v>
      </c>
      <c r="L44" s="1" t="s">
        <v>1136</v>
      </c>
      <c r="M44" s="1">
        <v>0</v>
      </c>
      <c r="N44" s="1"/>
    </row>
    <row r="45" spans="1:14" ht="15" customHeight="1" x14ac:dyDescent="0.25">
      <c r="A45" s="1">
        <v>5</v>
      </c>
      <c r="B45" s="1" t="s">
        <v>81</v>
      </c>
      <c r="C45" s="1">
        <v>10</v>
      </c>
      <c r="D45" s="1">
        <v>6</v>
      </c>
      <c r="E45" s="1">
        <v>6</v>
      </c>
      <c r="F45" s="1">
        <v>0</v>
      </c>
      <c r="G45" s="1">
        <v>0</v>
      </c>
      <c r="H45" s="1">
        <v>1</v>
      </c>
      <c r="I45" s="1">
        <v>5</v>
      </c>
      <c r="J45" s="8">
        <v>0</v>
      </c>
      <c r="K45" s="8">
        <v>100</v>
      </c>
      <c r="L45" s="1" t="s">
        <v>1137</v>
      </c>
      <c r="M45" s="1">
        <v>0</v>
      </c>
      <c r="N45" s="1"/>
    </row>
    <row r="46" spans="1:14" ht="15" customHeight="1" x14ac:dyDescent="0.25">
      <c r="A46" s="1">
        <v>6</v>
      </c>
      <c r="B46" s="1" t="s">
        <v>48</v>
      </c>
      <c r="C46" s="1">
        <v>10</v>
      </c>
      <c r="D46" s="1">
        <v>4</v>
      </c>
      <c r="E46" s="1">
        <v>4</v>
      </c>
      <c r="F46" s="1">
        <v>1</v>
      </c>
      <c r="G46" s="1">
        <v>0</v>
      </c>
      <c r="H46" s="1">
        <v>1</v>
      </c>
      <c r="I46" s="1">
        <v>2</v>
      </c>
      <c r="J46" s="8">
        <v>25</v>
      </c>
      <c r="K46" s="8">
        <v>75</v>
      </c>
      <c r="L46" s="1" t="s">
        <v>1025</v>
      </c>
      <c r="M46" s="1">
        <v>0</v>
      </c>
      <c r="N46" s="1"/>
    </row>
    <row r="47" spans="1:14" ht="17.25" customHeight="1" x14ac:dyDescent="0.25">
      <c r="A47" s="1">
        <v>7</v>
      </c>
      <c r="B47" s="1" t="s">
        <v>232</v>
      </c>
      <c r="C47" s="1">
        <v>10</v>
      </c>
      <c r="D47" s="1">
        <v>5</v>
      </c>
      <c r="E47" s="1">
        <v>4</v>
      </c>
      <c r="F47" s="1">
        <v>0</v>
      </c>
      <c r="G47" s="1">
        <v>3</v>
      </c>
      <c r="H47" s="1">
        <v>0</v>
      </c>
      <c r="I47" s="1">
        <v>1</v>
      </c>
      <c r="J47" s="8">
        <v>0</v>
      </c>
      <c r="K47" s="8">
        <v>20</v>
      </c>
      <c r="L47" s="1" t="s">
        <v>1138</v>
      </c>
      <c r="M47" s="1">
        <v>0</v>
      </c>
      <c r="N47" s="1"/>
    </row>
    <row r="48" spans="1:14" ht="16.5" customHeight="1" x14ac:dyDescent="0.25">
      <c r="A48" s="1">
        <v>8</v>
      </c>
      <c r="B48" s="1" t="s">
        <v>50</v>
      </c>
      <c r="C48" s="1">
        <v>10</v>
      </c>
      <c r="D48" s="1">
        <v>10</v>
      </c>
      <c r="E48" s="1">
        <v>6</v>
      </c>
      <c r="F48" s="1">
        <v>0</v>
      </c>
      <c r="G48" s="1">
        <v>0</v>
      </c>
      <c r="H48" s="1">
        <v>4</v>
      </c>
      <c r="I48" s="1">
        <v>2</v>
      </c>
      <c r="J48" s="8">
        <v>0</v>
      </c>
      <c r="K48" s="8">
        <v>100</v>
      </c>
      <c r="L48" s="1" t="s">
        <v>1129</v>
      </c>
      <c r="M48" s="1">
        <v>0</v>
      </c>
      <c r="N48" s="1"/>
    </row>
    <row r="49" spans="1:14" ht="18.75" customHeight="1" x14ac:dyDescent="0.25">
      <c r="A49" s="1">
        <v>9</v>
      </c>
      <c r="B49" s="1" t="s">
        <v>1134</v>
      </c>
      <c r="C49" s="1">
        <v>10</v>
      </c>
      <c r="D49" s="1">
        <v>4</v>
      </c>
      <c r="E49" s="1">
        <v>4</v>
      </c>
      <c r="F49" s="1">
        <v>0</v>
      </c>
      <c r="G49" s="1">
        <v>1</v>
      </c>
      <c r="H49" s="1">
        <v>3</v>
      </c>
      <c r="I49" s="1">
        <v>0</v>
      </c>
      <c r="J49" s="8">
        <v>0</v>
      </c>
      <c r="K49" s="8">
        <v>75</v>
      </c>
      <c r="L49" s="1" t="s">
        <v>1139</v>
      </c>
      <c r="M49" s="1">
        <v>0</v>
      </c>
      <c r="N49" s="1"/>
    </row>
    <row r="50" spans="1:14" ht="14.25" customHeight="1" x14ac:dyDescent="0.25">
      <c r="A50" s="1">
        <v>10</v>
      </c>
      <c r="B50" s="1" t="s">
        <v>76</v>
      </c>
      <c r="C50" s="1">
        <v>10</v>
      </c>
      <c r="D50" s="1">
        <v>3</v>
      </c>
      <c r="E50" s="1">
        <v>3</v>
      </c>
      <c r="F50" s="1">
        <v>0</v>
      </c>
      <c r="G50" s="1">
        <v>0</v>
      </c>
      <c r="H50" s="1">
        <v>2</v>
      </c>
      <c r="I50" s="1">
        <v>1</v>
      </c>
      <c r="J50" s="8">
        <v>0</v>
      </c>
      <c r="K50" s="8">
        <v>100</v>
      </c>
      <c r="L50" s="1" t="s">
        <v>987</v>
      </c>
      <c r="M50" s="1">
        <v>0</v>
      </c>
      <c r="N50" s="1"/>
    </row>
    <row r="51" spans="1:14" ht="14.25" customHeight="1" x14ac:dyDescent="0.25">
      <c r="A51" s="1">
        <v>11</v>
      </c>
      <c r="B51" s="1" t="s">
        <v>53</v>
      </c>
      <c r="C51" s="1">
        <v>10</v>
      </c>
      <c r="D51" s="1">
        <v>3</v>
      </c>
      <c r="E51" s="1">
        <v>3</v>
      </c>
      <c r="F51" s="1">
        <v>1</v>
      </c>
      <c r="G51" s="1">
        <v>1</v>
      </c>
      <c r="H51" s="1">
        <v>1</v>
      </c>
      <c r="I51" s="1">
        <v>0</v>
      </c>
      <c r="J51" s="8">
        <f>F51/E51</f>
        <v>0.33333333333333331</v>
      </c>
      <c r="K51" s="8">
        <f>SUM(H51:I51)/E51</f>
        <v>0.33333333333333331</v>
      </c>
      <c r="L51" s="1" t="s">
        <v>1140</v>
      </c>
      <c r="M51" s="1">
        <v>1</v>
      </c>
      <c r="N51" s="1"/>
    </row>
    <row r="52" spans="1:14" ht="17.25" customHeight="1" x14ac:dyDescent="0.25">
      <c r="A52" s="1">
        <v>12</v>
      </c>
      <c r="B52" s="1" t="s">
        <v>230</v>
      </c>
      <c r="C52" s="1">
        <v>10</v>
      </c>
      <c r="D52" s="1">
        <v>8</v>
      </c>
      <c r="E52" s="1">
        <v>8</v>
      </c>
      <c r="F52" s="1"/>
      <c r="G52" s="1">
        <v>5</v>
      </c>
      <c r="H52" s="1">
        <v>1</v>
      </c>
      <c r="I52" s="1">
        <v>2</v>
      </c>
      <c r="J52" s="8">
        <v>0</v>
      </c>
      <c r="K52" s="8">
        <v>37.5</v>
      </c>
      <c r="L52" s="1" t="s">
        <v>1141</v>
      </c>
      <c r="M52" s="1">
        <v>0</v>
      </c>
      <c r="N52" s="1"/>
    </row>
    <row r="53" spans="1:14" x14ac:dyDescent="0.25">
      <c r="A53" s="1"/>
      <c r="B53" s="1" t="s">
        <v>1122</v>
      </c>
      <c r="C53" s="1">
        <v>10</v>
      </c>
      <c r="D53" s="1">
        <f>SUM(D41:D52)</f>
        <v>67</v>
      </c>
      <c r="E53" s="1">
        <f>SUM(E41,E42,E43,E44,E45,E46,E47,E48,E49,E50,E51,E52)</f>
        <v>61</v>
      </c>
      <c r="F53" s="1">
        <f>SUM(F41,F42,F43,F44,F45,F46,F47,F48,F49,F50,F51,F52)</f>
        <v>6</v>
      </c>
      <c r="G53" s="1">
        <f>SUM(G41,G42,G43,G44,G45,G46,G47,G48,G49,G50,G51,G52)</f>
        <v>14</v>
      </c>
      <c r="H53" s="1">
        <f>SUM(H41,H42,H43,H44,H45,H46,H47,H48,H49,H50,H51,H52)</f>
        <v>21</v>
      </c>
      <c r="I53" s="1">
        <f>SUM(I41,I42,I43,I44,I45,I46,I47,I48,I49,I50,I51,I52)</f>
        <v>19</v>
      </c>
      <c r="J53" s="8">
        <f>F53/E53*100</f>
        <v>9.8360655737704921</v>
      </c>
      <c r="K53" s="8">
        <f>(H53+I53)/E53*100</f>
        <v>65.573770491803273</v>
      </c>
      <c r="L53" s="1"/>
      <c r="M53" s="1">
        <f>SUM(M41:M52)</f>
        <v>6</v>
      </c>
      <c r="N53" s="1"/>
    </row>
    <row r="54" spans="1:14" x14ac:dyDescent="0.25">
      <c r="B54" s="93" t="s">
        <v>391</v>
      </c>
      <c r="C54" s="94">
        <v>43000</v>
      </c>
    </row>
    <row r="55" spans="1:14" x14ac:dyDescent="0.25">
      <c r="A55" s="164" t="s">
        <v>124</v>
      </c>
      <c r="B55" s="164" t="s">
        <v>77</v>
      </c>
      <c r="C55" s="171" t="s">
        <v>61</v>
      </c>
      <c r="D55" s="171" t="s">
        <v>62</v>
      </c>
      <c r="E55" s="171" t="s">
        <v>150</v>
      </c>
      <c r="F55" s="164" t="s">
        <v>151</v>
      </c>
      <c r="G55" s="164"/>
      <c r="H55" s="164"/>
      <c r="I55" s="164"/>
      <c r="J55" s="1" t="s">
        <v>88</v>
      </c>
      <c r="K55" s="164" t="s">
        <v>63</v>
      </c>
      <c r="L55" s="164"/>
      <c r="M55" s="171" t="s">
        <v>126</v>
      </c>
      <c r="N55" s="171" t="s">
        <v>127</v>
      </c>
    </row>
    <row r="56" spans="1:14" x14ac:dyDescent="0.25">
      <c r="A56" s="164"/>
      <c r="B56" s="164"/>
      <c r="C56" s="171"/>
      <c r="D56" s="171"/>
      <c r="E56" s="171"/>
      <c r="F56" s="1" t="s">
        <v>72</v>
      </c>
      <c r="G56" s="1" t="s">
        <v>73</v>
      </c>
      <c r="H56" s="1" t="s">
        <v>74</v>
      </c>
      <c r="I56" s="1" t="s">
        <v>75</v>
      </c>
      <c r="J56" s="1" t="s">
        <v>65</v>
      </c>
      <c r="K56" s="1" t="s">
        <v>64</v>
      </c>
      <c r="L56" s="1" t="s">
        <v>65</v>
      </c>
      <c r="M56" s="171"/>
      <c r="N56" s="171"/>
    </row>
    <row r="57" spans="1:14" ht="18.75" customHeight="1" x14ac:dyDescent="0.25">
      <c r="A57" s="1">
        <v>1</v>
      </c>
      <c r="B57" s="1" t="s">
        <v>78</v>
      </c>
      <c r="C57" s="1">
        <v>10</v>
      </c>
      <c r="D57" s="1">
        <v>11</v>
      </c>
      <c r="E57" s="1">
        <v>11</v>
      </c>
      <c r="F57" s="1">
        <v>2</v>
      </c>
      <c r="G57" s="1">
        <v>2</v>
      </c>
      <c r="H57" s="1">
        <v>4</v>
      </c>
      <c r="I57" s="1">
        <v>3</v>
      </c>
      <c r="J57" s="1">
        <f>F57/E57*100</f>
        <v>18.181818181818183</v>
      </c>
      <c r="K57" s="8">
        <f>H57+I57</f>
        <v>7</v>
      </c>
      <c r="L57" s="8">
        <f>K57/E57*100</f>
        <v>63.636363636363633</v>
      </c>
      <c r="M57" s="1" t="s">
        <v>1143</v>
      </c>
      <c r="N57" s="1">
        <v>2</v>
      </c>
    </row>
    <row r="58" spans="1:14" ht="29.25" customHeight="1" x14ac:dyDescent="0.25">
      <c r="A58" s="1">
        <v>2</v>
      </c>
      <c r="B58" s="1" t="s">
        <v>79</v>
      </c>
      <c r="C58" s="1">
        <v>10</v>
      </c>
      <c r="D58" s="1">
        <v>3</v>
      </c>
      <c r="E58" s="1">
        <v>3</v>
      </c>
      <c r="F58" s="1">
        <v>0</v>
      </c>
      <c r="G58" s="1">
        <v>1</v>
      </c>
      <c r="H58" s="1">
        <v>2</v>
      </c>
      <c r="I58" s="1">
        <v>0</v>
      </c>
      <c r="J58" s="1">
        <f>F58/E58*100</f>
        <v>0</v>
      </c>
      <c r="K58" s="8">
        <f t="shared" ref="K58:K69" si="0">H58+I58</f>
        <v>2</v>
      </c>
      <c r="L58" s="8">
        <f t="shared" ref="L58:L69" si="1">K58/E58*100</f>
        <v>66.666666666666657</v>
      </c>
      <c r="M58" s="1" t="s">
        <v>1144</v>
      </c>
      <c r="N58" s="1">
        <v>0</v>
      </c>
    </row>
    <row r="59" spans="1:14" ht="33.75" customHeight="1" x14ac:dyDescent="0.25">
      <c r="A59" s="1">
        <v>3</v>
      </c>
      <c r="B59" s="1" t="s">
        <v>80</v>
      </c>
      <c r="C59" s="1">
        <v>10</v>
      </c>
      <c r="D59" s="1">
        <v>3</v>
      </c>
      <c r="E59" s="1">
        <v>3</v>
      </c>
      <c r="F59" s="1">
        <v>0</v>
      </c>
      <c r="G59" s="1">
        <v>1</v>
      </c>
      <c r="H59" s="1">
        <v>1</v>
      </c>
      <c r="I59" s="1">
        <v>1</v>
      </c>
      <c r="J59" s="1">
        <f>F59/E59*100</f>
        <v>0</v>
      </c>
      <c r="K59" s="8">
        <f t="shared" si="0"/>
        <v>2</v>
      </c>
      <c r="L59" s="8">
        <f t="shared" si="1"/>
        <v>66.666666666666657</v>
      </c>
      <c r="M59" s="1" t="s">
        <v>1145</v>
      </c>
      <c r="N59" s="1">
        <v>0</v>
      </c>
    </row>
    <row r="60" spans="1:14" ht="18" customHeight="1" x14ac:dyDescent="0.25">
      <c r="A60" s="1">
        <v>4</v>
      </c>
      <c r="B60" s="1" t="s">
        <v>47</v>
      </c>
      <c r="C60" s="1">
        <v>10</v>
      </c>
      <c r="D60" s="1">
        <v>7</v>
      </c>
      <c r="E60" s="1">
        <v>6</v>
      </c>
      <c r="F60" s="1">
        <v>0</v>
      </c>
      <c r="G60" s="1">
        <v>0</v>
      </c>
      <c r="H60" s="1">
        <v>6</v>
      </c>
      <c r="I60" s="1">
        <v>0</v>
      </c>
      <c r="J60" s="1">
        <v>0</v>
      </c>
      <c r="K60" s="8">
        <f t="shared" si="0"/>
        <v>6</v>
      </c>
      <c r="L60" s="8">
        <f t="shared" si="1"/>
        <v>100</v>
      </c>
      <c r="M60" s="1" t="s">
        <v>1146</v>
      </c>
      <c r="N60" s="1">
        <v>0</v>
      </c>
    </row>
    <row r="61" spans="1:14" ht="20.25" customHeight="1" x14ac:dyDescent="0.25">
      <c r="A61" s="1">
        <v>5</v>
      </c>
      <c r="B61" s="1" t="s">
        <v>81</v>
      </c>
      <c r="C61" s="1">
        <v>10</v>
      </c>
      <c r="D61" s="1">
        <v>6</v>
      </c>
      <c r="E61" s="1">
        <v>6</v>
      </c>
      <c r="F61" s="1">
        <v>0</v>
      </c>
      <c r="G61" s="1">
        <v>0</v>
      </c>
      <c r="H61" s="1">
        <v>5</v>
      </c>
      <c r="I61" s="1">
        <v>1</v>
      </c>
      <c r="J61" s="1">
        <f>F61/E61*100</f>
        <v>0</v>
      </c>
      <c r="K61" s="8">
        <f t="shared" si="0"/>
        <v>6</v>
      </c>
      <c r="L61" s="8">
        <f t="shared" si="1"/>
        <v>100</v>
      </c>
      <c r="M61" s="1" t="s">
        <v>1147</v>
      </c>
      <c r="N61" s="1">
        <v>0</v>
      </c>
    </row>
    <row r="62" spans="1:14" ht="33.75" customHeight="1" x14ac:dyDescent="0.25">
      <c r="A62" s="1">
        <v>6</v>
      </c>
      <c r="B62" s="1" t="s">
        <v>236</v>
      </c>
      <c r="C62" s="1">
        <v>10</v>
      </c>
      <c r="D62" s="1">
        <v>4</v>
      </c>
      <c r="E62" s="1">
        <v>4</v>
      </c>
      <c r="F62" s="1">
        <v>0</v>
      </c>
      <c r="G62" s="1">
        <v>1</v>
      </c>
      <c r="H62" s="1">
        <v>2</v>
      </c>
      <c r="I62" s="1">
        <v>1</v>
      </c>
      <c r="J62" s="1">
        <v>0</v>
      </c>
      <c r="K62" s="8">
        <f t="shared" si="0"/>
        <v>3</v>
      </c>
      <c r="L62" s="8">
        <f t="shared" si="1"/>
        <v>75</v>
      </c>
      <c r="M62" s="1" t="s">
        <v>1148</v>
      </c>
      <c r="N62" s="1"/>
    </row>
    <row r="63" spans="1:14" ht="41.25" customHeight="1" x14ac:dyDescent="0.25">
      <c r="A63" s="1">
        <v>7</v>
      </c>
      <c r="B63" s="1" t="s">
        <v>83</v>
      </c>
      <c r="C63" s="1">
        <v>10</v>
      </c>
      <c r="D63" s="1">
        <v>5</v>
      </c>
      <c r="E63" s="1">
        <v>5</v>
      </c>
      <c r="F63" s="1">
        <v>0</v>
      </c>
      <c r="G63" s="1">
        <v>0</v>
      </c>
      <c r="H63" s="1">
        <v>2</v>
      </c>
      <c r="I63" s="1">
        <v>3</v>
      </c>
      <c r="J63" s="1">
        <f>F63/E63*100</f>
        <v>0</v>
      </c>
      <c r="K63" s="8">
        <f t="shared" si="0"/>
        <v>5</v>
      </c>
      <c r="L63" s="8">
        <f t="shared" si="1"/>
        <v>100</v>
      </c>
      <c r="M63" s="1" t="s">
        <v>694</v>
      </c>
      <c r="N63" s="1">
        <v>0</v>
      </c>
    </row>
    <row r="64" spans="1:14" ht="31.5" customHeight="1" x14ac:dyDescent="0.25">
      <c r="A64" s="1">
        <v>8</v>
      </c>
      <c r="B64" s="1" t="s">
        <v>50</v>
      </c>
      <c r="C64" s="1">
        <v>10</v>
      </c>
      <c r="D64" s="1">
        <v>10</v>
      </c>
      <c r="E64" s="1">
        <v>8</v>
      </c>
      <c r="F64" s="1">
        <v>0</v>
      </c>
      <c r="G64" s="1">
        <v>1</v>
      </c>
      <c r="H64" s="1">
        <v>6</v>
      </c>
      <c r="I64" s="1">
        <v>1</v>
      </c>
      <c r="J64" s="1">
        <v>0</v>
      </c>
      <c r="K64" s="8">
        <f t="shared" si="0"/>
        <v>7</v>
      </c>
      <c r="L64" s="8">
        <f t="shared" si="1"/>
        <v>87.5</v>
      </c>
      <c r="M64" s="1" t="s">
        <v>1149</v>
      </c>
      <c r="N64" s="1">
        <v>0</v>
      </c>
    </row>
    <row r="65" spans="1:14" ht="28.5" customHeight="1" x14ac:dyDescent="0.25">
      <c r="A65" s="1">
        <v>9</v>
      </c>
      <c r="B65" s="1" t="s">
        <v>51</v>
      </c>
      <c r="C65" s="1">
        <v>10</v>
      </c>
      <c r="D65" s="1">
        <v>4</v>
      </c>
      <c r="E65" s="1">
        <v>4</v>
      </c>
      <c r="F65" s="1">
        <v>0</v>
      </c>
      <c r="G65" s="1">
        <v>0</v>
      </c>
      <c r="H65" s="1">
        <v>4</v>
      </c>
      <c r="I65" s="1">
        <v>0</v>
      </c>
      <c r="J65" s="1">
        <v>0</v>
      </c>
      <c r="K65" s="8">
        <f t="shared" si="0"/>
        <v>4</v>
      </c>
      <c r="L65" s="8">
        <f t="shared" si="1"/>
        <v>100</v>
      </c>
      <c r="M65" s="1" t="s">
        <v>1150</v>
      </c>
      <c r="N65" s="1">
        <v>0</v>
      </c>
    </row>
    <row r="66" spans="1:14" ht="28.5" customHeight="1" x14ac:dyDescent="0.25">
      <c r="A66" s="1">
        <v>10</v>
      </c>
      <c r="B66" s="1" t="s">
        <v>76</v>
      </c>
      <c r="C66" s="1">
        <v>10</v>
      </c>
      <c r="D66" s="1">
        <v>3</v>
      </c>
      <c r="E66" s="1">
        <v>3</v>
      </c>
      <c r="F66" s="1">
        <v>0</v>
      </c>
      <c r="G66" s="1">
        <v>0</v>
      </c>
      <c r="H66" s="1">
        <v>2</v>
      </c>
      <c r="I66" s="1">
        <v>1</v>
      </c>
      <c r="J66" s="1">
        <f>F66/E66*100</f>
        <v>0</v>
      </c>
      <c r="K66" s="8">
        <f t="shared" si="0"/>
        <v>3</v>
      </c>
      <c r="L66" s="8">
        <f t="shared" si="1"/>
        <v>100</v>
      </c>
      <c r="M66" s="1" t="s">
        <v>1151</v>
      </c>
      <c r="N66" s="1">
        <v>0</v>
      </c>
    </row>
    <row r="67" spans="1:14" ht="28.5" customHeight="1" x14ac:dyDescent="0.25">
      <c r="A67" s="1">
        <v>11</v>
      </c>
      <c r="B67" s="1" t="s">
        <v>53</v>
      </c>
      <c r="C67" s="1">
        <v>10</v>
      </c>
      <c r="D67" s="1">
        <v>3</v>
      </c>
      <c r="E67" s="1">
        <v>3</v>
      </c>
      <c r="F67" s="1">
        <v>1</v>
      </c>
      <c r="G67" s="1">
        <v>1</v>
      </c>
      <c r="H67" s="1">
        <v>1</v>
      </c>
      <c r="I67" s="1">
        <v>0</v>
      </c>
      <c r="J67" s="1">
        <v>33.333333333333329</v>
      </c>
      <c r="K67" s="8">
        <f t="shared" si="0"/>
        <v>1</v>
      </c>
      <c r="L67" s="8">
        <f t="shared" si="1"/>
        <v>33.333333333333329</v>
      </c>
      <c r="M67" s="1" t="s">
        <v>1152</v>
      </c>
      <c r="N67" s="1">
        <v>1</v>
      </c>
    </row>
    <row r="68" spans="1:14" ht="15.75" customHeight="1" x14ac:dyDescent="0.25">
      <c r="A68" s="1">
        <v>12</v>
      </c>
      <c r="B68" s="1" t="s">
        <v>85</v>
      </c>
      <c r="C68" s="1">
        <v>10</v>
      </c>
      <c r="D68" s="1">
        <v>8</v>
      </c>
      <c r="E68" s="1">
        <v>5</v>
      </c>
      <c r="F68" s="1"/>
      <c r="G68" s="1">
        <v>1</v>
      </c>
      <c r="H68" s="1">
        <v>3</v>
      </c>
      <c r="I68" s="1">
        <v>1</v>
      </c>
      <c r="J68" s="1">
        <v>0</v>
      </c>
      <c r="K68" s="8">
        <f t="shared" si="0"/>
        <v>4</v>
      </c>
      <c r="L68" s="8">
        <f t="shared" si="1"/>
        <v>80</v>
      </c>
      <c r="M68" s="1" t="s">
        <v>1153</v>
      </c>
      <c r="N68" s="1"/>
    </row>
    <row r="69" spans="1:14" x14ac:dyDescent="0.25">
      <c r="A69" s="1"/>
      <c r="B69" s="1" t="s">
        <v>636</v>
      </c>
      <c r="C69" s="1"/>
      <c r="D69" s="1">
        <f t="shared" ref="D69:I69" si="2">SUM(D57:D68)</f>
        <v>67</v>
      </c>
      <c r="E69" s="1">
        <f t="shared" si="2"/>
        <v>61</v>
      </c>
      <c r="F69" s="1">
        <f t="shared" si="2"/>
        <v>3</v>
      </c>
      <c r="G69" s="1">
        <f t="shared" si="2"/>
        <v>8</v>
      </c>
      <c r="H69" s="1">
        <f t="shared" si="2"/>
        <v>38</v>
      </c>
      <c r="I69" s="1">
        <f t="shared" si="2"/>
        <v>12</v>
      </c>
      <c r="J69" s="1">
        <f>F69/E69*100</f>
        <v>4.918032786885246</v>
      </c>
      <c r="K69" s="8">
        <f t="shared" si="0"/>
        <v>50</v>
      </c>
      <c r="L69" s="8">
        <f t="shared" si="1"/>
        <v>81.967213114754102</v>
      </c>
      <c r="M69" s="1"/>
      <c r="N69" s="1">
        <f>SUM(N57:N68)</f>
        <v>3</v>
      </c>
    </row>
    <row r="71" spans="1:14" x14ac:dyDescent="0.25">
      <c r="B71" s="93" t="s">
        <v>622</v>
      </c>
      <c r="C71" s="94">
        <v>43087</v>
      </c>
    </row>
    <row r="72" spans="1:14" ht="15.75" x14ac:dyDescent="0.25">
      <c r="A72" s="172" t="s">
        <v>124</v>
      </c>
      <c r="B72" s="172" t="s">
        <v>77</v>
      </c>
      <c r="C72" s="172" t="s">
        <v>61</v>
      </c>
      <c r="D72" s="172" t="s">
        <v>141</v>
      </c>
      <c r="E72" s="177" t="s">
        <v>630</v>
      </c>
      <c r="F72" s="211" t="s">
        <v>631</v>
      </c>
      <c r="G72" s="212"/>
      <c r="H72" s="212"/>
      <c r="I72" s="213"/>
      <c r="J72" s="177" t="s">
        <v>632</v>
      </c>
      <c r="K72" s="177" t="s">
        <v>633</v>
      </c>
      <c r="L72" s="177" t="s">
        <v>126</v>
      </c>
      <c r="M72" s="177" t="s">
        <v>127</v>
      </c>
    </row>
    <row r="73" spans="1:14" ht="15.75" x14ac:dyDescent="0.25">
      <c r="A73" s="172"/>
      <c r="B73" s="172"/>
      <c r="C73" s="172"/>
      <c r="D73" s="172"/>
      <c r="E73" s="205"/>
      <c r="F73" s="16" t="s">
        <v>72</v>
      </c>
      <c r="G73" s="16" t="s">
        <v>73</v>
      </c>
      <c r="H73" s="16" t="s">
        <v>74</v>
      </c>
      <c r="I73" s="16" t="s">
        <v>75</v>
      </c>
      <c r="J73" s="214"/>
      <c r="K73" s="214"/>
      <c r="L73" s="214"/>
      <c r="M73" s="214"/>
    </row>
    <row r="74" spans="1:14" ht="15.75" x14ac:dyDescent="0.25">
      <c r="A74" s="3">
        <v>1</v>
      </c>
      <c r="B74" s="17" t="s">
        <v>78</v>
      </c>
      <c r="C74" s="17">
        <v>10</v>
      </c>
      <c r="D74" s="17">
        <v>11</v>
      </c>
      <c r="E74" s="17">
        <v>11</v>
      </c>
      <c r="F74" s="17">
        <v>0</v>
      </c>
      <c r="G74" s="17">
        <v>4</v>
      </c>
      <c r="H74" s="17">
        <v>5</v>
      </c>
      <c r="I74" s="17">
        <v>2</v>
      </c>
      <c r="J74" s="18">
        <v>0</v>
      </c>
      <c r="K74" s="18">
        <f>(H74+I74)*100/E74</f>
        <v>63.636363636363633</v>
      </c>
      <c r="L74" s="19" t="s">
        <v>1515</v>
      </c>
      <c r="M74" s="17">
        <v>0</v>
      </c>
    </row>
    <row r="75" spans="1:14" ht="15.75" x14ac:dyDescent="0.25">
      <c r="A75" s="3">
        <v>2</v>
      </c>
      <c r="B75" s="20" t="s">
        <v>79</v>
      </c>
      <c r="C75" s="17">
        <v>10</v>
      </c>
      <c r="D75" s="17">
        <v>3</v>
      </c>
      <c r="E75" s="17">
        <v>3</v>
      </c>
      <c r="F75" s="17">
        <v>0</v>
      </c>
      <c r="G75" s="17">
        <v>2</v>
      </c>
      <c r="H75" s="17">
        <v>1</v>
      </c>
      <c r="I75" s="17">
        <v>0</v>
      </c>
      <c r="J75" s="18">
        <v>0</v>
      </c>
      <c r="K75" s="18">
        <f t="shared" ref="K75:K85" si="3">(H75+I75)*100/E75</f>
        <v>33.333333333333336</v>
      </c>
      <c r="L75" s="17" t="s">
        <v>1071</v>
      </c>
      <c r="M75" s="17">
        <v>0</v>
      </c>
    </row>
    <row r="76" spans="1:14" ht="15.75" x14ac:dyDescent="0.25">
      <c r="A76" s="3">
        <v>3</v>
      </c>
      <c r="B76" s="21" t="s">
        <v>80</v>
      </c>
      <c r="C76" s="22">
        <v>10</v>
      </c>
      <c r="D76" s="22">
        <v>3</v>
      </c>
      <c r="E76" s="22">
        <v>2</v>
      </c>
      <c r="F76" s="22">
        <v>0</v>
      </c>
      <c r="G76" s="22">
        <v>1</v>
      </c>
      <c r="H76" s="22">
        <v>1</v>
      </c>
      <c r="I76" s="22">
        <v>0</v>
      </c>
      <c r="J76" s="23">
        <v>0</v>
      </c>
      <c r="K76" s="18">
        <f t="shared" si="3"/>
        <v>50</v>
      </c>
      <c r="L76" s="22" t="s">
        <v>1516</v>
      </c>
      <c r="M76" s="22">
        <v>0</v>
      </c>
    </row>
    <row r="77" spans="1:14" ht="15.75" x14ac:dyDescent="0.25">
      <c r="A77" s="3">
        <v>4</v>
      </c>
      <c r="B77" s="21" t="s">
        <v>47</v>
      </c>
      <c r="C77" s="22">
        <v>10</v>
      </c>
      <c r="D77" s="22">
        <v>7</v>
      </c>
      <c r="E77" s="22">
        <v>7</v>
      </c>
      <c r="F77" s="22">
        <v>0</v>
      </c>
      <c r="G77" s="22">
        <v>0</v>
      </c>
      <c r="H77" s="22">
        <v>4</v>
      </c>
      <c r="I77" s="22">
        <v>3</v>
      </c>
      <c r="J77" s="23">
        <v>0</v>
      </c>
      <c r="K77" s="18">
        <f t="shared" si="3"/>
        <v>100</v>
      </c>
      <c r="L77" s="22" t="s">
        <v>1517</v>
      </c>
      <c r="M77" s="22">
        <v>0</v>
      </c>
    </row>
    <row r="78" spans="1:14" ht="15.75" x14ac:dyDescent="0.25">
      <c r="A78" s="3">
        <v>5</v>
      </c>
      <c r="B78" s="21" t="s">
        <v>81</v>
      </c>
      <c r="C78" s="22">
        <v>10</v>
      </c>
      <c r="D78" s="22">
        <v>6</v>
      </c>
      <c r="E78" s="22">
        <v>6</v>
      </c>
      <c r="F78" s="22">
        <v>0</v>
      </c>
      <c r="G78" s="22">
        <v>0</v>
      </c>
      <c r="H78" s="22">
        <v>4</v>
      </c>
      <c r="I78" s="22">
        <v>2</v>
      </c>
      <c r="J78" s="23">
        <v>0</v>
      </c>
      <c r="K78" s="18">
        <f t="shared" si="3"/>
        <v>100</v>
      </c>
      <c r="L78" s="22" t="s">
        <v>1518</v>
      </c>
      <c r="M78" s="22">
        <v>0</v>
      </c>
    </row>
    <row r="79" spans="1:14" ht="15.75" x14ac:dyDescent="0.25">
      <c r="A79" s="3">
        <v>6</v>
      </c>
      <c r="B79" s="21" t="s">
        <v>48</v>
      </c>
      <c r="C79" s="22">
        <v>10</v>
      </c>
      <c r="D79" s="22">
        <v>4</v>
      </c>
      <c r="E79" s="22">
        <v>4</v>
      </c>
      <c r="F79" s="22">
        <v>0</v>
      </c>
      <c r="G79" s="22">
        <v>1</v>
      </c>
      <c r="H79" s="22">
        <v>2</v>
      </c>
      <c r="I79" s="22">
        <v>1</v>
      </c>
      <c r="J79" s="23">
        <f>F79/E79*100</f>
        <v>0</v>
      </c>
      <c r="K79" s="18">
        <f t="shared" si="3"/>
        <v>75</v>
      </c>
      <c r="L79" s="22" t="s">
        <v>1519</v>
      </c>
      <c r="M79" s="22">
        <v>0</v>
      </c>
    </row>
    <row r="80" spans="1:14" ht="15.75" x14ac:dyDescent="0.25">
      <c r="A80" s="3">
        <v>7</v>
      </c>
      <c r="B80" s="21" t="s">
        <v>1520</v>
      </c>
      <c r="C80" s="22">
        <v>10</v>
      </c>
      <c r="D80" s="22">
        <v>5</v>
      </c>
      <c r="E80" s="22">
        <v>5</v>
      </c>
      <c r="F80" s="22">
        <v>0</v>
      </c>
      <c r="G80" s="22">
        <v>0</v>
      </c>
      <c r="H80" s="22">
        <v>3</v>
      </c>
      <c r="I80" s="22">
        <v>2</v>
      </c>
      <c r="J80" s="23">
        <v>0</v>
      </c>
      <c r="K80" s="18">
        <f t="shared" si="3"/>
        <v>100</v>
      </c>
      <c r="L80" s="22" t="s">
        <v>1521</v>
      </c>
      <c r="M80" s="22">
        <v>0</v>
      </c>
    </row>
    <row r="81" spans="1:13" ht="15.75" x14ac:dyDescent="0.25">
      <c r="A81" s="3">
        <v>8</v>
      </c>
      <c r="B81" s="21" t="s">
        <v>50</v>
      </c>
      <c r="C81" s="22">
        <v>10</v>
      </c>
      <c r="D81" s="22">
        <v>10</v>
      </c>
      <c r="E81" s="22">
        <v>9</v>
      </c>
      <c r="F81" s="22">
        <v>0</v>
      </c>
      <c r="G81" s="22">
        <v>0</v>
      </c>
      <c r="H81" s="22">
        <v>6</v>
      </c>
      <c r="I81" s="22">
        <v>3</v>
      </c>
      <c r="J81" s="23">
        <v>0</v>
      </c>
      <c r="K81" s="18">
        <f t="shared" si="3"/>
        <v>100</v>
      </c>
      <c r="L81" s="22" t="s">
        <v>1522</v>
      </c>
      <c r="M81" s="22">
        <v>0</v>
      </c>
    </row>
    <row r="82" spans="1:13" ht="15.75" x14ac:dyDescent="0.25">
      <c r="A82" s="3">
        <v>9</v>
      </c>
      <c r="B82" s="21" t="s">
        <v>51</v>
      </c>
      <c r="C82" s="22">
        <v>10</v>
      </c>
      <c r="D82" s="22">
        <v>4</v>
      </c>
      <c r="E82" s="22">
        <v>3</v>
      </c>
      <c r="F82" s="22">
        <v>0</v>
      </c>
      <c r="G82" s="22">
        <v>0</v>
      </c>
      <c r="H82" s="22">
        <v>1</v>
      </c>
      <c r="I82" s="22">
        <v>2</v>
      </c>
      <c r="J82" s="23">
        <v>0</v>
      </c>
      <c r="K82" s="18">
        <f t="shared" si="3"/>
        <v>100</v>
      </c>
      <c r="L82" s="22" t="s">
        <v>1523</v>
      </c>
      <c r="M82" s="22">
        <v>0</v>
      </c>
    </row>
    <row r="83" spans="1:13" ht="15.75" x14ac:dyDescent="0.25">
      <c r="A83" s="3">
        <v>10</v>
      </c>
      <c r="B83" s="21" t="s">
        <v>76</v>
      </c>
      <c r="C83" s="22">
        <v>10</v>
      </c>
      <c r="D83" s="22">
        <v>3</v>
      </c>
      <c r="E83" s="22">
        <v>3</v>
      </c>
      <c r="F83" s="22">
        <v>0</v>
      </c>
      <c r="G83" s="22">
        <v>0</v>
      </c>
      <c r="H83" s="22">
        <v>1</v>
      </c>
      <c r="I83" s="22">
        <v>2</v>
      </c>
      <c r="J83" s="23">
        <v>0</v>
      </c>
      <c r="K83" s="18">
        <f t="shared" si="3"/>
        <v>100</v>
      </c>
      <c r="L83" s="22" t="s">
        <v>1524</v>
      </c>
      <c r="M83" s="22">
        <v>0</v>
      </c>
    </row>
    <row r="84" spans="1:13" ht="15.75" x14ac:dyDescent="0.25">
      <c r="A84" s="3">
        <v>11</v>
      </c>
      <c r="B84" s="21" t="s">
        <v>53</v>
      </c>
      <c r="C84" s="22">
        <v>10</v>
      </c>
      <c r="D84" s="22">
        <v>3</v>
      </c>
      <c r="E84" s="22">
        <v>3</v>
      </c>
      <c r="F84" s="22">
        <v>0</v>
      </c>
      <c r="G84" s="22">
        <v>1</v>
      </c>
      <c r="H84" s="22">
        <v>2</v>
      </c>
      <c r="I84" s="22">
        <v>0</v>
      </c>
      <c r="J84" s="23">
        <v>0</v>
      </c>
      <c r="K84" s="18">
        <f t="shared" si="3"/>
        <v>66.666666666666671</v>
      </c>
      <c r="L84" s="22" t="s">
        <v>1525</v>
      </c>
      <c r="M84" s="22">
        <v>0</v>
      </c>
    </row>
    <row r="85" spans="1:13" ht="15.75" x14ac:dyDescent="0.25">
      <c r="A85" s="3">
        <v>12</v>
      </c>
      <c r="B85" s="21" t="s">
        <v>230</v>
      </c>
      <c r="C85" s="22">
        <v>10</v>
      </c>
      <c r="D85" s="22">
        <v>8</v>
      </c>
      <c r="E85" s="22">
        <v>6</v>
      </c>
      <c r="F85" s="22">
        <v>0</v>
      </c>
      <c r="G85" s="22">
        <v>2</v>
      </c>
      <c r="H85" s="22">
        <v>3</v>
      </c>
      <c r="I85" s="22">
        <v>1</v>
      </c>
      <c r="J85" s="23">
        <v>0</v>
      </c>
      <c r="K85" s="18">
        <f t="shared" si="3"/>
        <v>66.666666666666671</v>
      </c>
      <c r="L85" s="22" t="s">
        <v>635</v>
      </c>
      <c r="M85" s="22">
        <v>0</v>
      </c>
    </row>
    <row r="86" spans="1:13" ht="15.75" x14ac:dyDescent="0.25">
      <c r="A86" s="1"/>
      <c r="B86" s="24" t="s">
        <v>155</v>
      </c>
      <c r="C86" s="25"/>
      <c r="D86" s="25">
        <f t="shared" ref="D86:I86" si="4">SUM(D74:D85)</f>
        <v>67</v>
      </c>
      <c r="E86" s="25">
        <f t="shared" si="4"/>
        <v>62</v>
      </c>
      <c r="F86" s="25">
        <f t="shared" si="4"/>
        <v>0</v>
      </c>
      <c r="G86" s="25">
        <f t="shared" si="4"/>
        <v>11</v>
      </c>
      <c r="H86" s="25">
        <f t="shared" si="4"/>
        <v>33</v>
      </c>
      <c r="I86" s="25">
        <f t="shared" si="4"/>
        <v>18</v>
      </c>
      <c r="J86" s="26">
        <v>0</v>
      </c>
      <c r="K86" s="26">
        <f>(H86+I86)*100/E86</f>
        <v>82.258064516129039</v>
      </c>
      <c r="L86" s="25"/>
      <c r="M86" s="25">
        <v>0</v>
      </c>
    </row>
    <row r="88" spans="1:13" x14ac:dyDescent="0.25">
      <c r="B88" s="97" t="s">
        <v>1535</v>
      </c>
      <c r="C88" s="96">
        <v>43083</v>
      </c>
    </row>
    <row r="89" spans="1:13" x14ac:dyDescent="0.25">
      <c r="A89" s="206" t="s">
        <v>625</v>
      </c>
      <c r="B89" s="206" t="s">
        <v>77</v>
      </c>
      <c r="C89" s="202" t="s">
        <v>141</v>
      </c>
      <c r="D89" s="202" t="s">
        <v>1526</v>
      </c>
      <c r="E89" s="208" t="s">
        <v>87</v>
      </c>
      <c r="F89" s="209"/>
      <c r="G89" s="209"/>
      <c r="H89" s="210"/>
      <c r="I89" s="202" t="s">
        <v>143</v>
      </c>
      <c r="J89" s="202" t="s">
        <v>144</v>
      </c>
      <c r="K89" s="202" t="s">
        <v>126</v>
      </c>
      <c r="L89" s="202" t="s">
        <v>1527</v>
      </c>
    </row>
    <row r="90" spans="1:13" x14ac:dyDescent="0.25">
      <c r="A90" s="207"/>
      <c r="B90" s="207"/>
      <c r="C90" s="203"/>
      <c r="D90" s="203"/>
      <c r="E90" s="27" t="s">
        <v>72</v>
      </c>
      <c r="F90" s="27" t="s">
        <v>73</v>
      </c>
      <c r="G90" s="27" t="s">
        <v>74</v>
      </c>
      <c r="H90" s="27" t="s">
        <v>75</v>
      </c>
      <c r="I90" s="203"/>
      <c r="J90" s="203"/>
      <c r="K90" s="204"/>
      <c r="L90" s="203"/>
    </row>
    <row r="91" spans="1:13" x14ac:dyDescent="0.25">
      <c r="A91" s="28">
        <v>1</v>
      </c>
      <c r="B91" s="21" t="s">
        <v>78</v>
      </c>
      <c r="C91" s="29">
        <v>11</v>
      </c>
      <c r="D91" s="29">
        <v>11</v>
      </c>
      <c r="E91" s="29">
        <v>4</v>
      </c>
      <c r="F91" s="29">
        <v>5</v>
      </c>
      <c r="G91" s="29">
        <v>1</v>
      </c>
      <c r="H91" s="29">
        <v>1</v>
      </c>
      <c r="I91" s="30">
        <f>E91*100/D91</f>
        <v>36.363636363636367</v>
      </c>
      <c r="J91" s="31">
        <f>(G91+H91)*100/D91</f>
        <v>18.181818181818183</v>
      </c>
      <c r="K91" s="32" t="s">
        <v>147</v>
      </c>
      <c r="L91" s="33">
        <v>4</v>
      </c>
    </row>
    <row r="92" spans="1:13" x14ac:dyDescent="0.25">
      <c r="A92" s="34">
        <v>2</v>
      </c>
      <c r="B92" s="20" t="s">
        <v>79</v>
      </c>
      <c r="C92" s="29">
        <v>3</v>
      </c>
      <c r="D92" s="29">
        <v>3</v>
      </c>
      <c r="E92" s="29">
        <v>0</v>
      </c>
      <c r="F92" s="29">
        <v>2</v>
      </c>
      <c r="G92" s="29">
        <v>1</v>
      </c>
      <c r="H92" s="29">
        <v>0</v>
      </c>
      <c r="I92" s="30">
        <f t="shared" ref="I92:I103" si="5">E92*100/D92</f>
        <v>0</v>
      </c>
      <c r="J92" s="31">
        <f t="shared" ref="J92:J103" si="6">(G92+H92)*100/D92</f>
        <v>33.333333333333336</v>
      </c>
      <c r="K92" s="31" t="s">
        <v>1528</v>
      </c>
      <c r="L92" s="33">
        <v>0</v>
      </c>
    </row>
    <row r="93" spans="1:13" x14ac:dyDescent="0.25">
      <c r="A93" s="34">
        <v>3</v>
      </c>
      <c r="B93" s="21" t="s">
        <v>80</v>
      </c>
      <c r="C93" s="29">
        <v>3</v>
      </c>
      <c r="D93" s="29">
        <v>3</v>
      </c>
      <c r="E93" s="29">
        <v>0</v>
      </c>
      <c r="F93" s="29">
        <v>2</v>
      </c>
      <c r="G93" s="29">
        <v>1</v>
      </c>
      <c r="H93" s="29">
        <v>0</v>
      </c>
      <c r="I93" s="30">
        <f t="shared" si="5"/>
        <v>0</v>
      </c>
      <c r="J93" s="31">
        <f t="shared" si="6"/>
        <v>33.333333333333336</v>
      </c>
      <c r="K93" s="35" t="s">
        <v>1529</v>
      </c>
      <c r="L93" s="33">
        <v>0</v>
      </c>
    </row>
    <row r="94" spans="1:13" x14ac:dyDescent="0.25">
      <c r="A94" s="34">
        <v>4</v>
      </c>
      <c r="B94" s="21" t="s">
        <v>47</v>
      </c>
      <c r="C94" s="29">
        <v>7</v>
      </c>
      <c r="D94" s="29">
        <v>7</v>
      </c>
      <c r="E94" s="29">
        <v>0</v>
      </c>
      <c r="F94" s="29">
        <v>0</v>
      </c>
      <c r="G94" s="29">
        <v>5</v>
      </c>
      <c r="H94" s="29">
        <v>2</v>
      </c>
      <c r="I94" s="30">
        <f t="shared" si="5"/>
        <v>0</v>
      </c>
      <c r="J94" s="31">
        <f t="shared" si="6"/>
        <v>100</v>
      </c>
      <c r="K94" s="36" t="s">
        <v>1530</v>
      </c>
      <c r="L94" s="33">
        <v>0</v>
      </c>
    </row>
    <row r="95" spans="1:13" x14ac:dyDescent="0.25">
      <c r="A95" s="34">
        <v>5</v>
      </c>
      <c r="B95" s="21" t="s">
        <v>81</v>
      </c>
      <c r="C95" s="29">
        <v>6</v>
      </c>
      <c r="D95" s="29">
        <v>6</v>
      </c>
      <c r="E95" s="29">
        <v>0</v>
      </c>
      <c r="F95" s="29">
        <v>2</v>
      </c>
      <c r="G95" s="29">
        <v>4</v>
      </c>
      <c r="H95" s="29">
        <v>0</v>
      </c>
      <c r="I95" s="30">
        <f t="shared" si="5"/>
        <v>0</v>
      </c>
      <c r="J95" s="31">
        <f t="shared" si="6"/>
        <v>66.666666666666671</v>
      </c>
      <c r="K95" s="31" t="s">
        <v>1137</v>
      </c>
      <c r="L95" s="33">
        <v>0</v>
      </c>
    </row>
    <row r="96" spans="1:13" x14ac:dyDescent="0.25">
      <c r="A96" s="34">
        <v>6</v>
      </c>
      <c r="B96" s="21" t="s">
        <v>48</v>
      </c>
      <c r="C96" s="29">
        <v>4</v>
      </c>
      <c r="D96" s="29">
        <v>4</v>
      </c>
      <c r="E96" s="29">
        <v>0</v>
      </c>
      <c r="F96" s="29">
        <v>3</v>
      </c>
      <c r="G96" s="29">
        <v>1</v>
      </c>
      <c r="H96" s="29">
        <v>0</v>
      </c>
      <c r="I96" s="30">
        <f t="shared" si="5"/>
        <v>0</v>
      </c>
      <c r="J96" s="31">
        <f t="shared" si="6"/>
        <v>25</v>
      </c>
      <c r="K96" s="31" t="s">
        <v>1531</v>
      </c>
      <c r="L96" s="33">
        <v>0</v>
      </c>
    </row>
    <row r="97" spans="1:12" x14ac:dyDescent="0.25">
      <c r="A97" s="34">
        <v>7</v>
      </c>
      <c r="B97" s="21" t="s">
        <v>1520</v>
      </c>
      <c r="C97" s="29">
        <v>5</v>
      </c>
      <c r="D97" s="29">
        <v>5</v>
      </c>
      <c r="E97" s="29">
        <v>0</v>
      </c>
      <c r="F97" s="29">
        <v>2</v>
      </c>
      <c r="G97" s="29">
        <v>3</v>
      </c>
      <c r="H97" s="29">
        <v>0</v>
      </c>
      <c r="I97" s="30">
        <f t="shared" si="5"/>
        <v>0</v>
      </c>
      <c r="J97" s="31">
        <f t="shared" si="6"/>
        <v>60</v>
      </c>
      <c r="K97" s="31" t="s">
        <v>229</v>
      </c>
      <c r="L97" s="33">
        <v>0</v>
      </c>
    </row>
    <row r="98" spans="1:12" x14ac:dyDescent="0.25">
      <c r="A98" s="34">
        <v>8</v>
      </c>
      <c r="B98" s="21" t="s">
        <v>50</v>
      </c>
      <c r="C98" s="29">
        <v>10</v>
      </c>
      <c r="D98" s="29">
        <v>10</v>
      </c>
      <c r="E98" s="29">
        <v>0</v>
      </c>
      <c r="F98" s="29">
        <v>4</v>
      </c>
      <c r="G98" s="29">
        <v>6</v>
      </c>
      <c r="H98" s="29">
        <v>0</v>
      </c>
      <c r="I98" s="30">
        <f t="shared" si="5"/>
        <v>0</v>
      </c>
      <c r="J98" s="31">
        <f t="shared" si="6"/>
        <v>60</v>
      </c>
      <c r="K98" s="37" t="s">
        <v>1129</v>
      </c>
      <c r="L98" s="33">
        <v>0</v>
      </c>
    </row>
    <row r="99" spans="1:12" x14ac:dyDescent="0.25">
      <c r="A99" s="34">
        <v>9</v>
      </c>
      <c r="B99" s="21" t="s">
        <v>51</v>
      </c>
      <c r="C99" s="29">
        <v>4</v>
      </c>
      <c r="D99" s="29">
        <v>4</v>
      </c>
      <c r="E99" s="29">
        <v>0</v>
      </c>
      <c r="F99" s="29">
        <v>1</v>
      </c>
      <c r="G99" s="29">
        <v>3</v>
      </c>
      <c r="H99" s="29">
        <v>0</v>
      </c>
      <c r="I99" s="30">
        <f t="shared" si="5"/>
        <v>0</v>
      </c>
      <c r="J99" s="31">
        <f t="shared" si="6"/>
        <v>75</v>
      </c>
      <c r="K99" s="31" t="s">
        <v>1532</v>
      </c>
      <c r="L99" s="33">
        <v>0</v>
      </c>
    </row>
    <row r="100" spans="1:12" x14ac:dyDescent="0.25">
      <c r="A100" s="34">
        <v>10</v>
      </c>
      <c r="B100" s="21" t="s">
        <v>76</v>
      </c>
      <c r="C100" s="29">
        <v>3</v>
      </c>
      <c r="D100" s="29">
        <v>3</v>
      </c>
      <c r="E100" s="29">
        <v>0</v>
      </c>
      <c r="F100" s="29">
        <v>1</v>
      </c>
      <c r="G100" s="29">
        <v>2</v>
      </c>
      <c r="H100" s="29">
        <v>0</v>
      </c>
      <c r="I100" s="30">
        <f t="shared" si="5"/>
        <v>0</v>
      </c>
      <c r="J100" s="31">
        <f t="shared" si="6"/>
        <v>66.666666666666671</v>
      </c>
      <c r="K100" s="31" t="s">
        <v>1131</v>
      </c>
      <c r="L100" s="33">
        <v>0</v>
      </c>
    </row>
    <row r="101" spans="1:12" x14ac:dyDescent="0.25">
      <c r="A101" s="34">
        <v>11</v>
      </c>
      <c r="B101" s="21" t="s">
        <v>53</v>
      </c>
      <c r="C101" s="29">
        <v>3</v>
      </c>
      <c r="D101" s="29">
        <v>2</v>
      </c>
      <c r="E101" s="29">
        <v>1</v>
      </c>
      <c r="F101" s="29">
        <v>0</v>
      </c>
      <c r="G101" s="29">
        <v>1</v>
      </c>
      <c r="H101" s="29">
        <v>0</v>
      </c>
      <c r="I101" s="30">
        <f t="shared" si="5"/>
        <v>50</v>
      </c>
      <c r="J101" s="31">
        <f t="shared" si="6"/>
        <v>50</v>
      </c>
      <c r="K101" s="31" t="s">
        <v>1533</v>
      </c>
      <c r="L101" s="33">
        <v>1</v>
      </c>
    </row>
    <row r="102" spans="1:12" x14ac:dyDescent="0.25">
      <c r="A102" s="34">
        <v>12</v>
      </c>
      <c r="B102" s="21" t="s">
        <v>230</v>
      </c>
      <c r="C102" s="29">
        <v>8</v>
      </c>
      <c r="D102" s="29">
        <v>8</v>
      </c>
      <c r="E102" s="29">
        <v>0</v>
      </c>
      <c r="F102" s="29">
        <v>3</v>
      </c>
      <c r="G102" s="29">
        <v>5</v>
      </c>
      <c r="H102" s="29">
        <v>0</v>
      </c>
      <c r="I102" s="30">
        <f t="shared" si="5"/>
        <v>0</v>
      </c>
      <c r="J102" s="31">
        <f t="shared" si="6"/>
        <v>62.5</v>
      </c>
      <c r="K102" s="31" t="s">
        <v>1534</v>
      </c>
      <c r="L102" s="33">
        <v>0</v>
      </c>
    </row>
    <row r="103" spans="1:12" x14ac:dyDescent="0.25">
      <c r="A103" s="34"/>
      <c r="B103" s="34" t="s">
        <v>155</v>
      </c>
      <c r="C103" s="38">
        <f t="shared" ref="C103:H103" si="7">SUM(C91:C102)</f>
        <v>67</v>
      </c>
      <c r="D103" s="38">
        <f t="shared" si="7"/>
        <v>66</v>
      </c>
      <c r="E103" s="38">
        <f t="shared" si="7"/>
        <v>5</v>
      </c>
      <c r="F103" s="38">
        <f t="shared" si="7"/>
        <v>25</v>
      </c>
      <c r="G103" s="38">
        <f t="shared" si="7"/>
        <v>33</v>
      </c>
      <c r="H103" s="38">
        <f t="shared" si="7"/>
        <v>3</v>
      </c>
      <c r="I103" s="30">
        <f t="shared" si="5"/>
        <v>7.5757575757575761</v>
      </c>
      <c r="J103" s="30">
        <f t="shared" si="6"/>
        <v>54.545454545454547</v>
      </c>
      <c r="K103" s="39"/>
      <c r="L103" s="39">
        <f>SUM(L91:L102)</f>
        <v>5</v>
      </c>
    </row>
  </sheetData>
  <mergeCells count="73">
    <mergeCell ref="F6:K6"/>
    <mergeCell ref="L6:Q6"/>
    <mergeCell ref="R6:W6"/>
    <mergeCell ref="A7:A8"/>
    <mergeCell ref="B7:B8"/>
    <mergeCell ref="C7:C8"/>
    <mergeCell ref="D7:D8"/>
    <mergeCell ref="E7:E8"/>
    <mergeCell ref="F7:I7"/>
    <mergeCell ref="J7:J8"/>
    <mergeCell ref="AB7:AB8"/>
    <mergeCell ref="K7:K8"/>
    <mergeCell ref="L7:O7"/>
    <mergeCell ref="P7:P8"/>
    <mergeCell ref="Q7:Q8"/>
    <mergeCell ref="R7:U7"/>
    <mergeCell ref="V7:V8"/>
    <mergeCell ref="W7:W8"/>
    <mergeCell ref="X7:X8"/>
    <mergeCell ref="Y7:Y8"/>
    <mergeCell ref="Z7:Z8"/>
    <mergeCell ref="AA7:AA8"/>
    <mergeCell ref="N23:N24"/>
    <mergeCell ref="D38:I38"/>
    <mergeCell ref="A23:A24"/>
    <mergeCell ref="B23:B24"/>
    <mergeCell ref="C23:C24"/>
    <mergeCell ref="D23:D24"/>
    <mergeCell ref="E23:E24"/>
    <mergeCell ref="F23:I23"/>
    <mergeCell ref="J23:J24"/>
    <mergeCell ref="A39:A40"/>
    <mergeCell ref="B39:B40"/>
    <mergeCell ref="C39:C40"/>
    <mergeCell ref="D39:D40"/>
    <mergeCell ref="E39:E40"/>
    <mergeCell ref="K72:K73"/>
    <mergeCell ref="L72:L73"/>
    <mergeCell ref="M72:M73"/>
    <mergeCell ref="E55:E56"/>
    <mergeCell ref="K23:K24"/>
    <mergeCell ref="L23:L24"/>
    <mergeCell ref="M23:M24"/>
    <mergeCell ref="K55:L55"/>
    <mergeCell ref="M55:M56"/>
    <mergeCell ref="N55:N56"/>
    <mergeCell ref="F39:I39"/>
    <mergeCell ref="J39:J40"/>
    <mergeCell ref="K39:K40"/>
    <mergeCell ref="L39:L40"/>
    <mergeCell ref="M39:M40"/>
    <mergeCell ref="N39:N40"/>
    <mergeCell ref="A55:A56"/>
    <mergeCell ref="B55:B56"/>
    <mergeCell ref="C55:C56"/>
    <mergeCell ref="D55:D56"/>
    <mergeCell ref="F55:I55"/>
    <mergeCell ref="I89:I90"/>
    <mergeCell ref="J89:J90"/>
    <mergeCell ref="K89:K90"/>
    <mergeCell ref="L89:L90"/>
    <mergeCell ref="A72:A73"/>
    <mergeCell ref="B72:B73"/>
    <mergeCell ref="C72:C73"/>
    <mergeCell ref="D72:D73"/>
    <mergeCell ref="E72:E73"/>
    <mergeCell ref="A89:A90"/>
    <mergeCell ref="B89:B90"/>
    <mergeCell ref="C89:C90"/>
    <mergeCell ref="D89:D90"/>
    <mergeCell ref="E89:H89"/>
    <mergeCell ref="F72:I72"/>
    <mergeCell ref="J72:J7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9"/>
  <sheetViews>
    <sheetView topLeftCell="A25" workbookViewId="0">
      <selection activeCell="B55" sqref="B55"/>
    </sheetView>
  </sheetViews>
  <sheetFormatPr defaultRowHeight="15" x14ac:dyDescent="0.25"/>
  <cols>
    <col min="1" max="1" width="4.7109375" customWidth="1"/>
    <col min="2" max="2" width="32" customWidth="1"/>
    <col min="3" max="3" width="10.140625" bestFit="1" customWidth="1"/>
    <col min="4" max="4" width="10.5703125" customWidth="1"/>
    <col min="5" max="5" width="11" customWidth="1"/>
    <col min="6" max="6" width="7.140625" customWidth="1"/>
    <col min="7" max="7" width="6" customWidth="1"/>
    <col min="8" max="8" width="7.42578125" customWidth="1"/>
    <col min="9" max="9" width="9" customWidth="1"/>
    <col min="10" max="10" width="9.5703125" customWidth="1"/>
    <col min="11" max="11" width="11.140625" customWidth="1"/>
    <col min="12" max="12" width="9.7109375" customWidth="1"/>
    <col min="13" max="13" width="9" customWidth="1"/>
    <col min="15" max="15" width="27.5703125" customWidth="1"/>
    <col min="16" max="16" width="6.28515625" customWidth="1"/>
    <col min="17" max="17" width="12.5703125" customWidth="1"/>
    <col min="18" max="18" width="10.5703125" customWidth="1"/>
    <col min="19" max="19" width="11.5703125" customWidth="1"/>
    <col min="24" max="24" width="11.85546875" customWidth="1"/>
    <col min="28" max="28" width="11.7109375" customWidth="1"/>
  </cols>
  <sheetData>
    <row r="2" spans="2:25" x14ac:dyDescent="0.25">
      <c r="C2" t="s">
        <v>86</v>
      </c>
    </row>
    <row r="5" spans="2:25" x14ac:dyDescent="0.25">
      <c r="C5" t="s">
        <v>60</v>
      </c>
    </row>
    <row r="6" spans="2:25" x14ac:dyDescent="0.25">
      <c r="B6" s="93" t="s">
        <v>1542</v>
      </c>
      <c r="O6" s="93" t="s">
        <v>1544</v>
      </c>
    </row>
    <row r="7" spans="2:25" x14ac:dyDescent="0.25">
      <c r="B7" s="216" t="s">
        <v>237</v>
      </c>
      <c r="C7" s="217" t="s">
        <v>238</v>
      </c>
      <c r="D7" s="217"/>
      <c r="E7" s="217" t="s">
        <v>239</v>
      </c>
      <c r="F7" s="217"/>
      <c r="G7" s="218" t="s">
        <v>240</v>
      </c>
      <c r="H7" s="219"/>
      <c r="I7" s="218" t="s">
        <v>241</v>
      </c>
      <c r="J7" s="220"/>
      <c r="K7" s="217" t="s">
        <v>242</v>
      </c>
      <c r="L7" s="217"/>
      <c r="O7" s="216" t="s">
        <v>237</v>
      </c>
      <c r="P7" s="217" t="s">
        <v>238</v>
      </c>
      <c r="Q7" s="217"/>
      <c r="R7" s="217" t="s">
        <v>239</v>
      </c>
      <c r="S7" s="217"/>
      <c r="T7" s="218" t="s">
        <v>240</v>
      </c>
      <c r="U7" s="219"/>
      <c r="V7" s="218" t="s">
        <v>241</v>
      </c>
      <c r="W7" s="220"/>
      <c r="X7" s="217" t="s">
        <v>242</v>
      </c>
      <c r="Y7" s="217"/>
    </row>
    <row r="8" spans="2:25" x14ac:dyDescent="0.25">
      <c r="B8" s="216"/>
      <c r="C8" s="221" t="s">
        <v>243</v>
      </c>
      <c r="D8" s="221"/>
      <c r="E8" s="221" t="s">
        <v>244</v>
      </c>
      <c r="F8" s="221"/>
      <c r="G8" s="222" t="s">
        <v>245</v>
      </c>
      <c r="H8" s="223"/>
      <c r="I8" s="222" t="s">
        <v>246</v>
      </c>
      <c r="J8" s="223"/>
      <c r="K8" s="224" t="s">
        <v>110</v>
      </c>
      <c r="L8" s="225"/>
      <c r="O8" s="216"/>
      <c r="P8" s="221" t="s">
        <v>243</v>
      </c>
      <c r="Q8" s="221"/>
      <c r="R8" s="221" t="s">
        <v>244</v>
      </c>
      <c r="S8" s="221"/>
      <c r="T8" s="222" t="s">
        <v>245</v>
      </c>
      <c r="U8" s="223"/>
      <c r="V8" s="222" t="s">
        <v>246</v>
      </c>
      <c r="W8" s="223"/>
      <c r="X8" s="224" t="s">
        <v>110</v>
      </c>
      <c r="Y8" s="225"/>
    </row>
    <row r="9" spans="2:25" x14ac:dyDescent="0.25">
      <c r="B9" s="216"/>
      <c r="C9" s="217" t="s">
        <v>247</v>
      </c>
      <c r="D9" s="217"/>
      <c r="E9" s="217" t="s">
        <v>248</v>
      </c>
      <c r="F9" s="217"/>
      <c r="G9" s="217" t="s">
        <v>249</v>
      </c>
      <c r="H9" s="217"/>
      <c r="I9" s="217" t="s">
        <v>250</v>
      </c>
      <c r="J9" s="217"/>
      <c r="K9" s="217" t="s">
        <v>251</v>
      </c>
      <c r="L9" s="217"/>
      <c r="O9" s="216"/>
      <c r="P9" s="217" t="s">
        <v>247</v>
      </c>
      <c r="Q9" s="217"/>
      <c r="R9" s="217" t="s">
        <v>248</v>
      </c>
      <c r="S9" s="217"/>
      <c r="T9" s="217" t="s">
        <v>249</v>
      </c>
      <c r="U9" s="217"/>
      <c r="V9" s="217" t="s">
        <v>250</v>
      </c>
      <c r="W9" s="217"/>
      <c r="X9" s="217" t="s">
        <v>251</v>
      </c>
      <c r="Y9" s="217"/>
    </row>
    <row r="10" spans="2:25" ht="15.75" thickBot="1" x14ac:dyDescent="0.3">
      <c r="B10" s="236"/>
      <c r="C10" s="48" t="s">
        <v>252</v>
      </c>
      <c r="D10" s="48" t="s">
        <v>65</v>
      </c>
      <c r="E10" s="48" t="s">
        <v>252</v>
      </c>
      <c r="F10" s="48" t="s">
        <v>65</v>
      </c>
      <c r="G10" s="48" t="s">
        <v>252</v>
      </c>
      <c r="H10" s="48" t="s">
        <v>65</v>
      </c>
      <c r="I10" s="48" t="s">
        <v>252</v>
      </c>
      <c r="J10" s="48" t="s">
        <v>65</v>
      </c>
      <c r="K10" s="48" t="s">
        <v>252</v>
      </c>
      <c r="L10" s="48" t="s">
        <v>65</v>
      </c>
      <c r="O10" s="216"/>
      <c r="P10" s="48" t="s">
        <v>252</v>
      </c>
      <c r="Q10" s="48" t="s">
        <v>65</v>
      </c>
      <c r="R10" s="48" t="s">
        <v>252</v>
      </c>
      <c r="S10" s="48" t="s">
        <v>65</v>
      </c>
      <c r="T10" s="48" t="s">
        <v>252</v>
      </c>
      <c r="U10" s="48" t="s">
        <v>65</v>
      </c>
      <c r="V10" s="48" t="s">
        <v>252</v>
      </c>
      <c r="W10" s="48" t="s">
        <v>65</v>
      </c>
      <c r="X10" s="48" t="s">
        <v>252</v>
      </c>
      <c r="Y10" s="48" t="s">
        <v>65</v>
      </c>
    </row>
    <row r="11" spans="2:25" ht="15.75" thickBot="1" x14ac:dyDescent="0.3">
      <c r="B11" s="41" t="s">
        <v>78</v>
      </c>
      <c r="C11" s="49">
        <v>1</v>
      </c>
      <c r="D11" s="50">
        <v>14</v>
      </c>
      <c r="E11" s="50">
        <v>5</v>
      </c>
      <c r="F11" s="50">
        <v>72</v>
      </c>
      <c r="G11" s="50">
        <v>0</v>
      </c>
      <c r="H11" s="50">
        <v>0</v>
      </c>
      <c r="I11" s="50">
        <v>1</v>
      </c>
      <c r="J11" s="50">
        <v>14</v>
      </c>
      <c r="K11" s="50">
        <v>0</v>
      </c>
      <c r="L11" s="50">
        <v>0</v>
      </c>
      <c r="O11" s="59" t="s">
        <v>78</v>
      </c>
      <c r="P11" s="50">
        <v>1</v>
      </c>
      <c r="Q11" s="60">
        <f>P11/7</f>
        <v>0.14285714285714285</v>
      </c>
      <c r="R11" s="50">
        <v>5</v>
      </c>
      <c r="S11" s="60">
        <f>R11/7</f>
        <v>0.7142857142857143</v>
      </c>
      <c r="T11" s="50">
        <v>1</v>
      </c>
      <c r="U11" s="60">
        <f>T11/7</f>
        <v>0.14285714285714285</v>
      </c>
      <c r="V11" s="50">
        <v>0</v>
      </c>
      <c r="W11" s="60">
        <f>V11/7</f>
        <v>0</v>
      </c>
      <c r="X11" s="50">
        <v>0</v>
      </c>
      <c r="Y11" s="61">
        <f>X11/7</f>
        <v>0</v>
      </c>
    </row>
    <row r="12" spans="2:25" ht="15.75" thickBot="1" x14ac:dyDescent="0.3">
      <c r="B12" s="41" t="s">
        <v>79</v>
      </c>
      <c r="C12" s="49">
        <v>0</v>
      </c>
      <c r="D12" s="50">
        <v>0</v>
      </c>
      <c r="E12" s="50">
        <v>2</v>
      </c>
      <c r="F12" s="50">
        <v>100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O12" s="62" t="s">
        <v>79</v>
      </c>
      <c r="P12" s="50">
        <v>0</v>
      </c>
      <c r="Q12" s="60">
        <f>P12/2</f>
        <v>0</v>
      </c>
      <c r="R12" s="50">
        <v>2</v>
      </c>
      <c r="S12" s="60">
        <f>R12/2</f>
        <v>1</v>
      </c>
      <c r="T12" s="50">
        <v>0</v>
      </c>
      <c r="U12" s="60">
        <f>T12/2</f>
        <v>0</v>
      </c>
      <c r="V12" s="50">
        <v>0</v>
      </c>
      <c r="W12" s="60">
        <f>V12/2</f>
        <v>0</v>
      </c>
      <c r="X12" s="50">
        <v>0</v>
      </c>
      <c r="Y12" s="61">
        <f>X12/2</f>
        <v>0</v>
      </c>
    </row>
    <row r="13" spans="2:25" ht="26.25" thickBot="1" x14ac:dyDescent="0.3">
      <c r="B13" s="41" t="s">
        <v>47</v>
      </c>
      <c r="C13" s="49">
        <v>1</v>
      </c>
      <c r="D13" s="50">
        <v>16</v>
      </c>
      <c r="E13" s="50">
        <v>5</v>
      </c>
      <c r="F13" s="50">
        <v>84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O13" s="62" t="s">
        <v>47</v>
      </c>
      <c r="P13" s="50">
        <v>0</v>
      </c>
      <c r="Q13" s="60">
        <f>P13/6</f>
        <v>0</v>
      </c>
      <c r="R13" s="50">
        <v>5</v>
      </c>
      <c r="S13" s="60">
        <f>R13/6</f>
        <v>0.83333333333333337</v>
      </c>
      <c r="T13" s="50">
        <v>1</v>
      </c>
      <c r="U13" s="60">
        <f>T13/6</f>
        <v>0.16666666666666666</v>
      </c>
      <c r="V13" s="50">
        <v>0</v>
      </c>
      <c r="W13" s="60">
        <f>V13/6</f>
        <v>0</v>
      </c>
      <c r="X13" s="50">
        <v>0</v>
      </c>
      <c r="Y13" s="61">
        <f>X13/6</f>
        <v>0</v>
      </c>
    </row>
    <row r="14" spans="2:25" x14ac:dyDescent="0.25">
      <c r="B14" s="46" t="s">
        <v>236</v>
      </c>
      <c r="C14" s="49">
        <v>0</v>
      </c>
      <c r="D14" s="50"/>
      <c r="E14" s="50">
        <v>2</v>
      </c>
      <c r="F14" s="50">
        <v>67</v>
      </c>
      <c r="G14" s="50">
        <v>1</v>
      </c>
      <c r="H14" s="50">
        <v>33</v>
      </c>
      <c r="I14" s="50">
        <v>0</v>
      </c>
      <c r="J14" s="50">
        <v>0</v>
      </c>
      <c r="K14" s="50">
        <v>0</v>
      </c>
      <c r="L14" s="50">
        <v>0</v>
      </c>
      <c r="O14" s="46" t="s">
        <v>236</v>
      </c>
      <c r="P14" s="50">
        <v>0</v>
      </c>
      <c r="Q14" s="60">
        <f>P14/3</f>
        <v>0</v>
      </c>
      <c r="R14" s="50">
        <v>3</v>
      </c>
      <c r="S14" s="60">
        <f>R14/3</f>
        <v>1</v>
      </c>
      <c r="T14" s="50">
        <v>0</v>
      </c>
      <c r="U14" s="60">
        <f>T14/3</f>
        <v>0</v>
      </c>
      <c r="V14" s="50">
        <v>0</v>
      </c>
      <c r="W14" s="60">
        <f>V14/3</f>
        <v>0</v>
      </c>
      <c r="X14" s="50">
        <v>0</v>
      </c>
      <c r="Y14" s="61">
        <f>X14/3</f>
        <v>0</v>
      </c>
    </row>
    <row r="15" spans="2:25" ht="26.25" thickBot="1" x14ac:dyDescent="0.3">
      <c r="B15" s="41" t="s">
        <v>49</v>
      </c>
      <c r="C15" s="49">
        <v>0</v>
      </c>
      <c r="D15" s="50">
        <v>0</v>
      </c>
      <c r="E15" s="50">
        <v>4</v>
      </c>
      <c r="F15" s="50">
        <v>80</v>
      </c>
      <c r="G15" s="50">
        <v>1</v>
      </c>
      <c r="H15" s="50">
        <v>20</v>
      </c>
      <c r="I15" s="50">
        <v>0</v>
      </c>
      <c r="J15" s="50">
        <v>0</v>
      </c>
      <c r="K15" s="50">
        <v>0</v>
      </c>
      <c r="L15" s="50">
        <v>0</v>
      </c>
      <c r="O15" s="62" t="s">
        <v>49</v>
      </c>
      <c r="P15" s="50">
        <v>0</v>
      </c>
      <c r="Q15" s="60">
        <f>P15/5</f>
        <v>0</v>
      </c>
      <c r="R15" s="50">
        <v>3</v>
      </c>
      <c r="S15" s="60">
        <f>R15/5</f>
        <v>0.6</v>
      </c>
      <c r="T15" s="50">
        <v>2</v>
      </c>
      <c r="U15" s="60">
        <f>T15/5</f>
        <v>0.4</v>
      </c>
      <c r="V15" s="50">
        <v>0</v>
      </c>
      <c r="W15" s="60">
        <f>V15/5</f>
        <v>0</v>
      </c>
      <c r="X15" s="50">
        <v>0</v>
      </c>
      <c r="Y15" s="61">
        <f>X15/5</f>
        <v>0</v>
      </c>
    </row>
    <row r="16" spans="2:25" ht="26.25" thickBot="1" x14ac:dyDescent="0.3">
      <c r="B16" s="41" t="s">
        <v>83</v>
      </c>
      <c r="C16" s="49">
        <v>0</v>
      </c>
      <c r="D16" s="50">
        <v>0</v>
      </c>
      <c r="E16" s="50">
        <v>4</v>
      </c>
      <c r="F16" s="50">
        <v>100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O16" s="62" t="s">
        <v>83</v>
      </c>
      <c r="P16" s="50">
        <v>0</v>
      </c>
      <c r="Q16" s="60">
        <f>P16/4</f>
        <v>0</v>
      </c>
      <c r="R16" s="50">
        <v>4</v>
      </c>
      <c r="S16" s="60">
        <f>R16/4</f>
        <v>1</v>
      </c>
      <c r="T16" s="50">
        <v>0</v>
      </c>
      <c r="U16" s="60">
        <f>T16/4</f>
        <v>0</v>
      </c>
      <c r="V16" s="50">
        <v>0</v>
      </c>
      <c r="W16" s="60">
        <f>V16/4</f>
        <v>0</v>
      </c>
      <c r="X16" s="50">
        <v>0</v>
      </c>
      <c r="Y16" s="61">
        <f>X16/4</f>
        <v>0</v>
      </c>
    </row>
    <row r="17" spans="2:25" ht="15.75" thickBot="1" x14ac:dyDescent="0.3">
      <c r="B17" s="41" t="s">
        <v>50</v>
      </c>
      <c r="C17" s="51">
        <v>3</v>
      </c>
      <c r="D17" s="52">
        <v>30</v>
      </c>
      <c r="E17" s="52">
        <v>5</v>
      </c>
      <c r="F17" s="52">
        <v>50</v>
      </c>
      <c r="G17" s="52">
        <v>1</v>
      </c>
      <c r="H17" s="52">
        <v>10</v>
      </c>
      <c r="I17" s="52">
        <v>1</v>
      </c>
      <c r="J17" s="52">
        <v>10</v>
      </c>
      <c r="K17" s="50">
        <v>0</v>
      </c>
      <c r="L17" s="52">
        <v>0</v>
      </c>
      <c r="O17" s="62" t="s">
        <v>50</v>
      </c>
      <c r="P17" s="52">
        <v>0</v>
      </c>
      <c r="Q17" s="60">
        <f>P17/11</f>
        <v>0</v>
      </c>
      <c r="R17" s="52">
        <v>8</v>
      </c>
      <c r="S17" s="60">
        <f>R17/11</f>
        <v>0.72727272727272729</v>
      </c>
      <c r="T17" s="52">
        <v>2</v>
      </c>
      <c r="U17" s="60">
        <f>T17/11</f>
        <v>0.18181818181818182</v>
      </c>
      <c r="V17" s="52">
        <v>1</v>
      </c>
      <c r="W17" s="60">
        <f>V17/11</f>
        <v>9.0909090909090912E-2</v>
      </c>
      <c r="X17" s="50">
        <v>0</v>
      </c>
      <c r="Y17" s="61">
        <f>X17/11</f>
        <v>0</v>
      </c>
    </row>
    <row r="18" spans="2:25" ht="15.75" thickBot="1" x14ac:dyDescent="0.3">
      <c r="B18" s="41" t="s">
        <v>51</v>
      </c>
      <c r="C18" s="49">
        <v>1</v>
      </c>
      <c r="D18" s="52">
        <v>33</v>
      </c>
      <c r="E18" s="50">
        <v>2</v>
      </c>
      <c r="F18" s="52">
        <v>67</v>
      </c>
      <c r="G18" s="50">
        <v>0</v>
      </c>
      <c r="H18" s="52">
        <v>0</v>
      </c>
      <c r="I18" s="50">
        <v>0</v>
      </c>
      <c r="J18" s="52">
        <v>0</v>
      </c>
      <c r="K18" s="50">
        <v>0</v>
      </c>
      <c r="L18" s="52">
        <v>0</v>
      </c>
      <c r="O18" s="62" t="s">
        <v>51</v>
      </c>
      <c r="P18" s="50">
        <v>1</v>
      </c>
      <c r="Q18" s="60">
        <f>P18/3</f>
        <v>0.33333333333333331</v>
      </c>
      <c r="R18" s="50">
        <v>2</v>
      </c>
      <c r="S18" s="60">
        <f>R18/3</f>
        <v>0.66666666666666663</v>
      </c>
      <c r="T18" s="50">
        <v>0</v>
      </c>
      <c r="U18" s="60">
        <f>T18/3</f>
        <v>0</v>
      </c>
      <c r="V18" s="50">
        <v>0</v>
      </c>
      <c r="W18" s="60">
        <f>V18/3</f>
        <v>0</v>
      </c>
      <c r="X18" s="50">
        <v>0</v>
      </c>
      <c r="Y18" s="61">
        <f>X18/3</f>
        <v>0</v>
      </c>
    </row>
    <row r="19" spans="2:25" ht="15.75" thickBot="1" x14ac:dyDescent="0.3">
      <c r="B19" s="41" t="s">
        <v>53</v>
      </c>
      <c r="C19" s="49">
        <v>0</v>
      </c>
      <c r="D19" s="52">
        <v>0</v>
      </c>
      <c r="E19" s="50">
        <v>2</v>
      </c>
      <c r="F19" s="52">
        <v>40</v>
      </c>
      <c r="G19" s="50">
        <v>3</v>
      </c>
      <c r="H19" s="52">
        <v>60</v>
      </c>
      <c r="I19" s="50">
        <v>0</v>
      </c>
      <c r="J19" s="52">
        <v>0</v>
      </c>
      <c r="K19" s="50">
        <v>0</v>
      </c>
      <c r="L19" s="52">
        <v>0</v>
      </c>
      <c r="O19" s="62" t="s">
        <v>53</v>
      </c>
      <c r="P19" s="50">
        <v>0</v>
      </c>
      <c r="Q19" s="60">
        <f>P19/5</f>
        <v>0</v>
      </c>
      <c r="R19" s="50">
        <v>4</v>
      </c>
      <c r="S19" s="60">
        <f>R19/5</f>
        <v>0.8</v>
      </c>
      <c r="T19" s="50">
        <v>1</v>
      </c>
      <c r="U19" s="60">
        <f>T19/5</f>
        <v>0.2</v>
      </c>
      <c r="V19" s="50">
        <v>0</v>
      </c>
      <c r="W19" s="60">
        <f>V19/5</f>
        <v>0</v>
      </c>
      <c r="X19" s="50">
        <v>0</v>
      </c>
      <c r="Y19" s="61">
        <f>X19/5</f>
        <v>0</v>
      </c>
    </row>
    <row r="20" spans="2:25" ht="15.75" thickBot="1" x14ac:dyDescent="0.3">
      <c r="B20" s="41" t="s">
        <v>85</v>
      </c>
      <c r="C20" s="49">
        <v>0</v>
      </c>
      <c r="D20" s="52">
        <v>0</v>
      </c>
      <c r="E20" s="50">
        <v>3</v>
      </c>
      <c r="F20" s="52">
        <v>100</v>
      </c>
      <c r="G20" s="50">
        <v>0</v>
      </c>
      <c r="H20" s="52">
        <v>0</v>
      </c>
      <c r="I20" s="50">
        <v>0</v>
      </c>
      <c r="J20" s="52">
        <v>0</v>
      </c>
      <c r="K20" s="50">
        <v>0</v>
      </c>
      <c r="L20" s="52">
        <v>0</v>
      </c>
      <c r="O20" s="63" t="s">
        <v>85</v>
      </c>
      <c r="P20" s="50">
        <v>0</v>
      </c>
      <c r="Q20" s="60">
        <f>P20/3</f>
        <v>0</v>
      </c>
      <c r="R20" s="50">
        <v>3</v>
      </c>
      <c r="S20" s="60">
        <f>R20/3</f>
        <v>1</v>
      </c>
      <c r="T20" s="50">
        <v>0</v>
      </c>
      <c r="U20" s="60">
        <f>T20/3</f>
        <v>0</v>
      </c>
      <c r="V20" s="50">
        <v>0</v>
      </c>
      <c r="W20" s="60">
        <f>V20/3</f>
        <v>0</v>
      </c>
      <c r="X20" s="50">
        <v>0</v>
      </c>
      <c r="Y20" s="61">
        <f>X20/3</f>
        <v>0</v>
      </c>
    </row>
    <row r="21" spans="2:25" x14ac:dyDescent="0.25">
      <c r="B21" s="53" t="s">
        <v>1154</v>
      </c>
      <c r="C21" s="54">
        <f>SUM(C11:C20)</f>
        <v>6</v>
      </c>
      <c r="D21" s="55">
        <v>12.5</v>
      </c>
      <c r="E21" s="56">
        <f>SUM(E11:E20)</f>
        <v>34</v>
      </c>
      <c r="F21" s="55">
        <v>70.8</v>
      </c>
      <c r="G21" s="56">
        <f>SUM(G11:G20)</f>
        <v>6</v>
      </c>
      <c r="H21" s="55">
        <v>12.5</v>
      </c>
      <c r="I21" s="56">
        <f>SUM(I11:I20)</f>
        <v>2</v>
      </c>
      <c r="J21" s="55">
        <v>4.2</v>
      </c>
      <c r="K21" s="57">
        <v>0</v>
      </c>
      <c r="L21" s="58">
        <v>0</v>
      </c>
      <c r="O21" s="53" t="s">
        <v>1154</v>
      </c>
      <c r="P21" s="64">
        <f>SUM(P11:P20)</f>
        <v>2</v>
      </c>
      <c r="Q21" s="65">
        <f>P21/49</f>
        <v>4.0816326530612242E-2</v>
      </c>
      <c r="R21" s="66">
        <f>SUM(R11:R20)</f>
        <v>39</v>
      </c>
      <c r="S21" s="67">
        <f>R21/49</f>
        <v>0.79591836734693877</v>
      </c>
      <c r="T21" s="68">
        <f>SUM(T11:T20)</f>
        <v>7</v>
      </c>
      <c r="U21" s="69">
        <f>T21/49</f>
        <v>0.14285714285714285</v>
      </c>
      <c r="V21" s="68">
        <f>SUM(V11:V20)</f>
        <v>1</v>
      </c>
      <c r="W21" s="69">
        <f>V21/49</f>
        <v>2.0408163265306121E-2</v>
      </c>
      <c r="X21" s="57">
        <v>0</v>
      </c>
      <c r="Y21" s="58">
        <f>X21/49</f>
        <v>0</v>
      </c>
    </row>
    <row r="23" spans="2:25" x14ac:dyDescent="0.25">
      <c r="B23" s="98" t="s">
        <v>1543</v>
      </c>
      <c r="C23" s="96">
        <v>42997</v>
      </c>
    </row>
    <row r="24" spans="2:25" x14ac:dyDescent="0.25">
      <c r="B24" s="226" t="s">
        <v>237</v>
      </c>
      <c r="C24" s="228" t="s">
        <v>141</v>
      </c>
      <c r="D24" s="228" t="s">
        <v>1536</v>
      </c>
      <c r="E24" s="228" t="s">
        <v>1537</v>
      </c>
      <c r="F24" s="231" t="s">
        <v>854</v>
      </c>
      <c r="G24" s="231"/>
      <c r="H24" s="231"/>
      <c r="I24" s="231"/>
      <c r="J24" s="231"/>
      <c r="K24" s="231"/>
      <c r="L24" s="231"/>
      <c r="M24" s="231"/>
    </row>
    <row r="25" spans="2:25" x14ac:dyDescent="0.25">
      <c r="B25" s="227"/>
      <c r="C25" s="229"/>
      <c r="D25" s="229"/>
      <c r="E25" s="229"/>
      <c r="F25" s="232" t="s">
        <v>855</v>
      </c>
      <c r="G25" s="233"/>
      <c r="H25" s="234" t="s">
        <v>1538</v>
      </c>
      <c r="I25" s="235"/>
      <c r="J25" s="234" t="s">
        <v>1539</v>
      </c>
      <c r="K25" s="235"/>
      <c r="L25" s="232" t="s">
        <v>1540</v>
      </c>
      <c r="M25" s="233"/>
    </row>
    <row r="26" spans="2:25" x14ac:dyDescent="0.25">
      <c r="B26" s="227"/>
      <c r="C26" s="230"/>
      <c r="D26" s="230"/>
      <c r="E26" s="230"/>
      <c r="F26" s="40" t="s">
        <v>1541</v>
      </c>
      <c r="G26" s="40" t="s">
        <v>65</v>
      </c>
      <c r="H26" s="40" t="s">
        <v>1541</v>
      </c>
      <c r="I26" s="40" t="s">
        <v>65</v>
      </c>
      <c r="J26" s="40" t="s">
        <v>1541</v>
      </c>
      <c r="K26" s="40" t="s">
        <v>65</v>
      </c>
      <c r="L26" s="40" t="s">
        <v>1541</v>
      </c>
      <c r="M26" s="40" t="s">
        <v>65</v>
      </c>
    </row>
    <row r="27" spans="2:25" x14ac:dyDescent="0.25">
      <c r="B27" s="41" t="s">
        <v>78</v>
      </c>
      <c r="C27" s="42">
        <v>7</v>
      </c>
      <c r="D27" s="43">
        <v>7</v>
      </c>
      <c r="E27" s="43"/>
      <c r="F27" s="43">
        <v>0</v>
      </c>
      <c r="G27" s="43">
        <v>0</v>
      </c>
      <c r="H27" s="43">
        <v>2</v>
      </c>
      <c r="I27" s="43">
        <v>28.6</v>
      </c>
      <c r="J27" s="43">
        <v>2</v>
      </c>
      <c r="K27" s="43">
        <v>28.6</v>
      </c>
      <c r="L27" s="43">
        <v>3</v>
      </c>
      <c r="M27" s="43">
        <v>42.8</v>
      </c>
    </row>
    <row r="28" spans="2:25" x14ac:dyDescent="0.25">
      <c r="B28" s="41" t="s">
        <v>79</v>
      </c>
      <c r="C28" s="44">
        <v>2</v>
      </c>
      <c r="D28" s="43">
        <v>2</v>
      </c>
      <c r="E28" s="43"/>
      <c r="F28" s="43">
        <v>0</v>
      </c>
      <c r="G28" s="43">
        <v>0</v>
      </c>
      <c r="H28" s="43">
        <v>1</v>
      </c>
      <c r="I28" s="43">
        <v>50</v>
      </c>
      <c r="J28" s="43">
        <v>1</v>
      </c>
      <c r="K28" s="43">
        <v>50</v>
      </c>
      <c r="L28" s="43">
        <v>0</v>
      </c>
      <c r="M28" s="43">
        <v>0</v>
      </c>
    </row>
    <row r="29" spans="2:25" x14ac:dyDescent="0.25">
      <c r="B29" s="41" t="s">
        <v>47</v>
      </c>
      <c r="C29" s="45">
        <v>6</v>
      </c>
      <c r="D29" s="43">
        <v>6</v>
      </c>
      <c r="E29" s="43"/>
      <c r="F29" s="43">
        <v>0</v>
      </c>
      <c r="G29" s="43">
        <v>0</v>
      </c>
      <c r="H29" s="43">
        <v>6</v>
      </c>
      <c r="I29" s="43">
        <v>100</v>
      </c>
      <c r="J29" s="43">
        <v>0</v>
      </c>
      <c r="K29" s="43">
        <v>0</v>
      </c>
      <c r="L29" s="43">
        <v>0</v>
      </c>
      <c r="M29" s="43">
        <v>0</v>
      </c>
    </row>
    <row r="30" spans="2:25" x14ac:dyDescent="0.25">
      <c r="B30" s="46" t="s">
        <v>236</v>
      </c>
      <c r="C30" s="44">
        <v>3</v>
      </c>
      <c r="D30" s="43">
        <v>3</v>
      </c>
      <c r="E30" s="43"/>
      <c r="F30" s="43">
        <v>0</v>
      </c>
      <c r="G30" s="43">
        <v>0</v>
      </c>
      <c r="H30" s="43">
        <v>2</v>
      </c>
      <c r="I30" s="43">
        <v>66.7</v>
      </c>
      <c r="J30" s="43">
        <v>1</v>
      </c>
      <c r="K30" s="43">
        <v>33.299999999999997</v>
      </c>
      <c r="L30" s="43">
        <v>0</v>
      </c>
      <c r="M30" s="43">
        <v>0</v>
      </c>
    </row>
    <row r="31" spans="2:25" ht="25.5" x14ac:dyDescent="0.25">
      <c r="B31" s="41" t="s">
        <v>49</v>
      </c>
      <c r="C31" s="44">
        <v>5</v>
      </c>
      <c r="D31" s="43">
        <v>5</v>
      </c>
      <c r="E31" s="43"/>
      <c r="F31" s="43">
        <v>0</v>
      </c>
      <c r="G31" s="43">
        <v>0</v>
      </c>
      <c r="H31" s="43">
        <v>1</v>
      </c>
      <c r="I31" s="43">
        <v>20</v>
      </c>
      <c r="J31" s="43">
        <v>4</v>
      </c>
      <c r="K31" s="43">
        <v>80</v>
      </c>
      <c r="L31" s="43">
        <v>0</v>
      </c>
      <c r="M31" s="43">
        <v>0</v>
      </c>
    </row>
    <row r="32" spans="2:25" x14ac:dyDescent="0.25">
      <c r="B32" s="41" t="s">
        <v>83</v>
      </c>
      <c r="C32" s="45">
        <v>4</v>
      </c>
      <c r="D32" s="43">
        <v>4</v>
      </c>
      <c r="E32" s="43"/>
      <c r="F32" s="43">
        <v>0</v>
      </c>
      <c r="G32" s="43">
        <v>0</v>
      </c>
      <c r="H32" s="43">
        <v>0</v>
      </c>
      <c r="I32" s="43">
        <v>0</v>
      </c>
      <c r="J32" s="43">
        <v>4</v>
      </c>
      <c r="K32" s="43">
        <v>100</v>
      </c>
      <c r="L32" s="43">
        <v>0</v>
      </c>
      <c r="M32" s="43">
        <v>0</v>
      </c>
    </row>
    <row r="33" spans="2:24" x14ac:dyDescent="0.25">
      <c r="B33" s="41" t="s">
        <v>50</v>
      </c>
      <c r="C33" s="44">
        <v>12</v>
      </c>
      <c r="D33" s="43">
        <v>10</v>
      </c>
      <c r="E33" s="43"/>
      <c r="F33" s="43">
        <v>0</v>
      </c>
      <c r="G33" s="43">
        <v>0</v>
      </c>
      <c r="H33" s="43">
        <v>5</v>
      </c>
      <c r="I33" s="43">
        <v>50</v>
      </c>
      <c r="J33" s="43">
        <v>3</v>
      </c>
      <c r="K33" s="43">
        <v>30</v>
      </c>
      <c r="L33" s="43">
        <v>2</v>
      </c>
      <c r="M33" s="43">
        <v>20</v>
      </c>
    </row>
    <row r="34" spans="2:24" x14ac:dyDescent="0.25">
      <c r="B34" s="41" t="s">
        <v>51</v>
      </c>
      <c r="C34" s="44">
        <v>3</v>
      </c>
      <c r="D34" s="43">
        <v>3</v>
      </c>
      <c r="E34" s="43"/>
      <c r="F34" s="43">
        <v>0</v>
      </c>
      <c r="G34" s="43">
        <v>0</v>
      </c>
      <c r="H34" s="43">
        <v>2</v>
      </c>
      <c r="I34" s="43">
        <v>66.7</v>
      </c>
      <c r="J34" s="43">
        <v>0</v>
      </c>
      <c r="K34" s="43">
        <v>0</v>
      </c>
      <c r="L34" s="43">
        <v>1</v>
      </c>
      <c r="M34" s="43">
        <v>33.299999999999997</v>
      </c>
    </row>
    <row r="35" spans="2:24" x14ac:dyDescent="0.25">
      <c r="B35" s="41" t="s">
        <v>53</v>
      </c>
      <c r="C35" s="45">
        <v>5</v>
      </c>
      <c r="D35" s="43">
        <v>5</v>
      </c>
      <c r="E35" s="43"/>
      <c r="F35" s="43">
        <v>0</v>
      </c>
      <c r="G35" s="43">
        <v>0</v>
      </c>
      <c r="H35" s="43">
        <v>3</v>
      </c>
      <c r="I35" s="43">
        <v>60</v>
      </c>
      <c r="J35" s="43">
        <v>2</v>
      </c>
      <c r="K35" s="43">
        <v>40</v>
      </c>
      <c r="L35" s="43">
        <v>0</v>
      </c>
      <c r="M35" s="43">
        <v>0</v>
      </c>
    </row>
    <row r="36" spans="2:24" x14ac:dyDescent="0.25">
      <c r="B36" s="41" t="s">
        <v>85</v>
      </c>
      <c r="C36" s="45">
        <v>3</v>
      </c>
      <c r="D36" s="43">
        <v>3</v>
      </c>
      <c r="E36" s="43"/>
      <c r="F36" s="43">
        <v>0</v>
      </c>
      <c r="G36" s="43">
        <v>0</v>
      </c>
      <c r="H36" s="43">
        <v>2</v>
      </c>
      <c r="I36" s="43">
        <v>66.7</v>
      </c>
      <c r="J36" s="43">
        <v>1</v>
      </c>
      <c r="K36" s="43">
        <v>3.3</v>
      </c>
      <c r="L36" s="43">
        <v>0</v>
      </c>
      <c r="M36" s="43">
        <v>0</v>
      </c>
    </row>
    <row r="37" spans="2:24" x14ac:dyDescent="0.25">
      <c r="B37" s="47" t="s">
        <v>155</v>
      </c>
      <c r="C37" s="43">
        <f>SUM(C27:C36)</f>
        <v>50</v>
      </c>
      <c r="D37" s="43">
        <f>SUM(D27:D36)</f>
        <v>48</v>
      </c>
      <c r="E37" s="43"/>
      <c r="F37" s="43">
        <f>SUM(F27:F36)</f>
        <v>0</v>
      </c>
      <c r="G37" s="43">
        <v>0</v>
      </c>
      <c r="H37" s="43">
        <f>SUM(H27:H36)</f>
        <v>24</v>
      </c>
      <c r="I37" s="43">
        <v>52.1</v>
      </c>
      <c r="J37" s="43">
        <f>SUM(J27:J36)</f>
        <v>18</v>
      </c>
      <c r="K37" s="43">
        <v>35.4</v>
      </c>
      <c r="L37" s="43">
        <f>SUM(L27:L36)</f>
        <v>6</v>
      </c>
      <c r="M37" s="43">
        <v>12.5</v>
      </c>
    </row>
    <row r="39" spans="2:24" x14ac:dyDescent="0.25">
      <c r="B39" s="98" t="s">
        <v>1548</v>
      </c>
      <c r="O39" s="93" t="s">
        <v>1547</v>
      </c>
      <c r="Q39" s="6">
        <v>43097</v>
      </c>
    </row>
    <row r="40" spans="2:24" ht="15.75" x14ac:dyDescent="0.25">
      <c r="B40" s="243" t="s">
        <v>237</v>
      </c>
      <c r="C40" s="238" t="s">
        <v>640</v>
      </c>
      <c r="D40" s="238"/>
      <c r="E40" s="239" t="s">
        <v>641</v>
      </c>
      <c r="F40" s="240"/>
      <c r="G40" s="239" t="s">
        <v>642</v>
      </c>
      <c r="H40" s="240"/>
      <c r="I40" s="215" t="s">
        <v>643</v>
      </c>
      <c r="J40" s="215"/>
      <c r="K40" s="241" t="s">
        <v>644</v>
      </c>
      <c r="L40" s="242"/>
      <c r="M40" s="247" t="s">
        <v>645</v>
      </c>
      <c r="O40" s="243" t="s">
        <v>237</v>
      </c>
      <c r="P40" s="215" t="s">
        <v>651</v>
      </c>
      <c r="Q40" s="215"/>
      <c r="R40" s="215" t="s">
        <v>652</v>
      </c>
      <c r="S40" s="215"/>
      <c r="T40" s="215" t="s">
        <v>653</v>
      </c>
      <c r="U40" s="215"/>
      <c r="V40" s="215" t="s">
        <v>654</v>
      </c>
      <c r="W40" s="215"/>
      <c r="X40" s="215" t="s">
        <v>645</v>
      </c>
    </row>
    <row r="41" spans="2:24" ht="15.75" x14ac:dyDescent="0.25">
      <c r="B41" s="246"/>
      <c r="C41" s="239" t="s">
        <v>646</v>
      </c>
      <c r="D41" s="240"/>
      <c r="E41" s="245" t="s">
        <v>647</v>
      </c>
      <c r="F41" s="240"/>
      <c r="G41" s="239" t="s">
        <v>648</v>
      </c>
      <c r="H41" s="240"/>
      <c r="I41" s="241" t="s">
        <v>649</v>
      </c>
      <c r="J41" s="242"/>
      <c r="K41" s="241" t="s">
        <v>650</v>
      </c>
      <c r="L41" s="242"/>
      <c r="M41" s="248"/>
      <c r="O41" s="244"/>
      <c r="P41" s="70" t="s">
        <v>252</v>
      </c>
      <c r="Q41" s="70" t="s">
        <v>65</v>
      </c>
      <c r="R41" s="70" t="s">
        <v>252</v>
      </c>
      <c r="S41" s="70" t="s">
        <v>65</v>
      </c>
      <c r="T41" s="70" t="s">
        <v>252</v>
      </c>
      <c r="U41" s="70" t="s">
        <v>65</v>
      </c>
      <c r="V41" s="70" t="s">
        <v>252</v>
      </c>
      <c r="W41" s="70" t="s">
        <v>65</v>
      </c>
      <c r="X41" s="215"/>
    </row>
    <row r="42" spans="2:24" ht="15.75" x14ac:dyDescent="0.25">
      <c r="B42" s="246"/>
      <c r="C42" s="70" t="s">
        <v>252</v>
      </c>
      <c r="D42" s="70" t="s">
        <v>65</v>
      </c>
      <c r="E42" s="70" t="s">
        <v>252</v>
      </c>
      <c r="F42" s="70" t="s">
        <v>65</v>
      </c>
      <c r="G42" s="70" t="s">
        <v>252</v>
      </c>
      <c r="H42" s="70" t="s">
        <v>65</v>
      </c>
      <c r="I42" s="70" t="s">
        <v>252</v>
      </c>
      <c r="J42" s="70" t="s">
        <v>65</v>
      </c>
      <c r="K42" s="70" t="s">
        <v>252</v>
      </c>
      <c r="L42" s="70" t="s">
        <v>65</v>
      </c>
      <c r="M42" s="249"/>
      <c r="O42" s="41" t="s">
        <v>78</v>
      </c>
      <c r="P42" s="71"/>
      <c r="Q42" s="71"/>
      <c r="R42" s="71">
        <v>4</v>
      </c>
      <c r="S42" s="71">
        <f>R42*100/X42</f>
        <v>80</v>
      </c>
      <c r="T42" s="71">
        <v>1</v>
      </c>
      <c r="U42" s="71">
        <f>T42*100/X42</f>
        <v>20</v>
      </c>
      <c r="V42" s="71"/>
      <c r="W42" s="71"/>
      <c r="X42" s="71">
        <v>5</v>
      </c>
    </row>
    <row r="43" spans="2:24" ht="15.75" x14ac:dyDescent="0.25">
      <c r="B43" s="41" t="s">
        <v>78</v>
      </c>
      <c r="C43" s="49">
        <v>1</v>
      </c>
      <c r="D43" s="60">
        <f>C43/4</f>
        <v>0.25</v>
      </c>
      <c r="E43" s="50">
        <v>2</v>
      </c>
      <c r="F43" s="60">
        <f>E43/4</f>
        <v>0.5</v>
      </c>
      <c r="G43" s="50">
        <v>1</v>
      </c>
      <c r="H43" s="60">
        <f>G43/4</f>
        <v>0.25</v>
      </c>
      <c r="I43" s="50">
        <v>0</v>
      </c>
      <c r="J43" s="60">
        <f>I43/4</f>
        <v>0</v>
      </c>
      <c r="K43" s="50">
        <v>0</v>
      </c>
      <c r="L43" s="61">
        <f>K43/4</f>
        <v>0</v>
      </c>
      <c r="M43" s="71">
        <v>4</v>
      </c>
      <c r="O43" s="41" t="s">
        <v>79</v>
      </c>
      <c r="P43" s="70"/>
      <c r="Q43" s="70"/>
      <c r="R43" s="70">
        <v>1</v>
      </c>
      <c r="S43" s="71">
        <f t="shared" ref="S43:S51" si="0">R43*100/X43</f>
        <v>50</v>
      </c>
      <c r="T43" s="70">
        <v>1</v>
      </c>
      <c r="U43" s="71">
        <f t="shared" ref="U43:U51" si="1">T43*100/X43</f>
        <v>50</v>
      </c>
      <c r="V43" s="70"/>
      <c r="W43" s="70"/>
      <c r="X43" s="70">
        <v>2</v>
      </c>
    </row>
    <row r="44" spans="2:24" ht="15.75" x14ac:dyDescent="0.25">
      <c r="B44" s="41" t="s">
        <v>79</v>
      </c>
      <c r="C44" s="49">
        <v>0</v>
      </c>
      <c r="D44" s="60">
        <f>C44/2</f>
        <v>0</v>
      </c>
      <c r="E44" s="50">
        <v>2</v>
      </c>
      <c r="F44" s="60">
        <f>E44/2</f>
        <v>1</v>
      </c>
      <c r="G44" s="50">
        <v>0</v>
      </c>
      <c r="H44" s="60">
        <f>G44/2</f>
        <v>0</v>
      </c>
      <c r="I44" s="50">
        <v>0</v>
      </c>
      <c r="J44" s="60">
        <f>I44/2</f>
        <v>0</v>
      </c>
      <c r="K44" s="50">
        <v>0</v>
      </c>
      <c r="L44" s="61">
        <f>K44/2</f>
        <v>0</v>
      </c>
      <c r="M44" s="70">
        <v>2</v>
      </c>
      <c r="O44" s="46" t="s">
        <v>236</v>
      </c>
      <c r="P44" s="70"/>
      <c r="Q44" s="70"/>
      <c r="R44" s="70">
        <v>2</v>
      </c>
      <c r="S44" s="71">
        <f t="shared" si="0"/>
        <v>100</v>
      </c>
      <c r="T44" s="70"/>
      <c r="U44" s="71">
        <f t="shared" si="1"/>
        <v>0</v>
      </c>
      <c r="V44" s="71"/>
      <c r="W44" s="71"/>
      <c r="X44" s="71">
        <v>2</v>
      </c>
    </row>
    <row r="45" spans="2:24" ht="25.5" x14ac:dyDescent="0.25">
      <c r="B45" s="41" t="s">
        <v>47</v>
      </c>
      <c r="C45" s="49">
        <v>0</v>
      </c>
      <c r="D45" s="60">
        <f>C45/6</f>
        <v>0</v>
      </c>
      <c r="E45" s="50">
        <v>6</v>
      </c>
      <c r="F45" s="60">
        <f>E45/6</f>
        <v>1</v>
      </c>
      <c r="G45" s="50">
        <v>0</v>
      </c>
      <c r="H45" s="60">
        <f>G45/6</f>
        <v>0</v>
      </c>
      <c r="I45" s="50">
        <v>0</v>
      </c>
      <c r="J45" s="60">
        <f>I45/6</f>
        <v>0</v>
      </c>
      <c r="K45" s="50">
        <v>0</v>
      </c>
      <c r="L45" s="61">
        <f>K45/6</f>
        <v>0</v>
      </c>
      <c r="M45" s="71">
        <v>6</v>
      </c>
      <c r="O45" s="41" t="s">
        <v>49</v>
      </c>
      <c r="P45" s="70"/>
      <c r="Q45" s="70"/>
      <c r="R45" s="70">
        <v>2</v>
      </c>
      <c r="S45" s="84">
        <f t="shared" si="0"/>
        <v>66.666666666666671</v>
      </c>
      <c r="T45" s="70">
        <v>1</v>
      </c>
      <c r="U45" s="84">
        <f t="shared" si="1"/>
        <v>33.333333333333336</v>
      </c>
      <c r="V45" s="71"/>
      <c r="W45" s="71"/>
      <c r="X45" s="71">
        <v>3</v>
      </c>
    </row>
    <row r="46" spans="2:24" ht="25.5" x14ac:dyDescent="0.25">
      <c r="B46" s="46" t="s">
        <v>236</v>
      </c>
      <c r="C46" s="49">
        <v>0</v>
      </c>
      <c r="D46" s="60">
        <f>C46/3</f>
        <v>0</v>
      </c>
      <c r="E46" s="50">
        <v>2</v>
      </c>
      <c r="F46" s="60">
        <f>E46/3</f>
        <v>0.66666666666666663</v>
      </c>
      <c r="G46" s="50">
        <v>1</v>
      </c>
      <c r="H46" s="60">
        <f>G46/3</f>
        <v>0.33333333333333331</v>
      </c>
      <c r="I46" s="50">
        <v>0</v>
      </c>
      <c r="J46" s="60">
        <f>I46/3</f>
        <v>0</v>
      </c>
      <c r="K46" s="50">
        <v>0</v>
      </c>
      <c r="L46" s="61">
        <f>K46/3</f>
        <v>0</v>
      </c>
      <c r="M46" s="71">
        <v>3</v>
      </c>
      <c r="O46" s="41" t="s">
        <v>83</v>
      </c>
      <c r="P46" s="70"/>
      <c r="Q46" s="70"/>
      <c r="R46" s="70">
        <v>2</v>
      </c>
      <c r="S46" s="71">
        <f t="shared" si="0"/>
        <v>100</v>
      </c>
      <c r="T46" s="70"/>
      <c r="U46" s="71"/>
      <c r="V46" s="71"/>
      <c r="W46" s="71"/>
      <c r="X46" s="71">
        <v>2</v>
      </c>
    </row>
    <row r="47" spans="2:24" ht="25.5" x14ac:dyDescent="0.25">
      <c r="B47" s="41" t="s">
        <v>49</v>
      </c>
      <c r="C47" s="49">
        <v>0</v>
      </c>
      <c r="D47" s="60">
        <f>C47/3</f>
        <v>0</v>
      </c>
      <c r="E47" s="50">
        <v>2</v>
      </c>
      <c r="F47" s="60">
        <f>E47/3</f>
        <v>0.66666666666666663</v>
      </c>
      <c r="G47" s="50">
        <v>0</v>
      </c>
      <c r="H47" s="60">
        <f>G47/3</f>
        <v>0</v>
      </c>
      <c r="I47" s="50">
        <v>1</v>
      </c>
      <c r="J47" s="60">
        <f>I47/3</f>
        <v>0.33333333333333331</v>
      </c>
      <c r="K47" s="50">
        <v>0</v>
      </c>
      <c r="L47" s="61">
        <f>K47/3</f>
        <v>0</v>
      </c>
      <c r="M47" s="71">
        <v>3</v>
      </c>
      <c r="O47" s="41" t="s">
        <v>50</v>
      </c>
      <c r="P47" s="70"/>
      <c r="Q47" s="70"/>
      <c r="R47" s="70">
        <v>5</v>
      </c>
      <c r="S47" s="84">
        <f t="shared" si="0"/>
        <v>83.333333333333329</v>
      </c>
      <c r="T47" s="70"/>
      <c r="U47" s="71"/>
      <c r="V47" s="71">
        <v>1</v>
      </c>
      <c r="W47" s="84">
        <f>V47*100/X47</f>
        <v>16.666666666666668</v>
      </c>
      <c r="X47" s="71">
        <v>6</v>
      </c>
    </row>
    <row r="48" spans="2:24" ht="15.75" x14ac:dyDescent="0.25">
      <c r="B48" s="41" t="s">
        <v>83</v>
      </c>
      <c r="C48" s="49">
        <v>0</v>
      </c>
      <c r="D48" s="60">
        <f>C48/1</f>
        <v>0</v>
      </c>
      <c r="E48" s="50">
        <v>1</v>
      </c>
      <c r="F48" s="60">
        <f>E48/1</f>
        <v>1</v>
      </c>
      <c r="G48" s="50">
        <v>0</v>
      </c>
      <c r="H48" s="60">
        <f>G48/1</f>
        <v>0</v>
      </c>
      <c r="I48" s="50">
        <v>0</v>
      </c>
      <c r="J48" s="60">
        <f>I48/4</f>
        <v>0</v>
      </c>
      <c r="K48" s="50">
        <v>0</v>
      </c>
      <c r="L48" s="61">
        <f>K48/4</f>
        <v>0</v>
      </c>
      <c r="M48" s="71">
        <v>1</v>
      </c>
      <c r="O48" s="41" t="s">
        <v>51</v>
      </c>
      <c r="P48" s="70"/>
      <c r="Q48" s="70"/>
      <c r="R48" s="70">
        <v>2</v>
      </c>
      <c r="S48" s="84">
        <f t="shared" si="0"/>
        <v>66.666666666666671</v>
      </c>
      <c r="T48" s="70">
        <v>1</v>
      </c>
      <c r="U48" s="84">
        <f t="shared" si="1"/>
        <v>33.333333333333336</v>
      </c>
      <c r="V48" s="70"/>
      <c r="W48" s="84"/>
      <c r="X48" s="71">
        <v>3</v>
      </c>
    </row>
    <row r="49" spans="2:24" ht="15.75" x14ac:dyDescent="0.25">
      <c r="B49" s="41" t="s">
        <v>50</v>
      </c>
      <c r="C49" s="51">
        <v>1</v>
      </c>
      <c r="D49" s="60">
        <f>C49/6</f>
        <v>0.16666666666666666</v>
      </c>
      <c r="E49" s="52">
        <v>3</v>
      </c>
      <c r="F49" s="60">
        <f>E49/6</f>
        <v>0.5</v>
      </c>
      <c r="G49" s="52">
        <v>2</v>
      </c>
      <c r="H49" s="60">
        <f>G49/7</f>
        <v>0.2857142857142857</v>
      </c>
      <c r="I49" s="52">
        <v>0</v>
      </c>
      <c r="J49" s="60">
        <f>I49/6</f>
        <v>0</v>
      </c>
      <c r="K49" s="50">
        <v>0</v>
      </c>
      <c r="L49" s="61">
        <f>K49/6</f>
        <v>0</v>
      </c>
      <c r="M49" s="71">
        <v>6</v>
      </c>
      <c r="O49" s="41" t="s">
        <v>53</v>
      </c>
      <c r="P49" s="70"/>
      <c r="Q49" s="70"/>
      <c r="R49" s="70">
        <v>1</v>
      </c>
      <c r="S49" s="71">
        <f t="shared" si="0"/>
        <v>100</v>
      </c>
      <c r="T49" s="70"/>
      <c r="U49" s="71"/>
      <c r="V49" s="70"/>
      <c r="W49" s="84"/>
      <c r="X49" s="71">
        <v>1</v>
      </c>
    </row>
    <row r="50" spans="2:24" ht="15.75" x14ac:dyDescent="0.25">
      <c r="B50" s="41" t="s">
        <v>51</v>
      </c>
      <c r="C50" s="49">
        <v>0</v>
      </c>
      <c r="D50" s="60">
        <f>C50/2</f>
        <v>0</v>
      </c>
      <c r="E50" s="50">
        <v>2</v>
      </c>
      <c r="F50" s="60">
        <f>E50/2</f>
        <v>1</v>
      </c>
      <c r="G50" s="50">
        <v>0</v>
      </c>
      <c r="H50" s="60">
        <f>G50/2</f>
        <v>0</v>
      </c>
      <c r="I50" s="50">
        <v>0</v>
      </c>
      <c r="J50" s="60">
        <f>I50/2</f>
        <v>0</v>
      </c>
      <c r="K50" s="50">
        <v>0</v>
      </c>
      <c r="L50" s="61">
        <f>K50/2</f>
        <v>0</v>
      </c>
      <c r="M50" s="71">
        <v>2</v>
      </c>
      <c r="O50" s="41" t="s">
        <v>85</v>
      </c>
      <c r="P50" s="70"/>
      <c r="Q50" s="70"/>
      <c r="R50" s="70">
        <v>1</v>
      </c>
      <c r="S50" s="84">
        <f t="shared" si="0"/>
        <v>33.333333333333336</v>
      </c>
      <c r="T50" s="70">
        <v>1</v>
      </c>
      <c r="U50" s="84">
        <f t="shared" si="1"/>
        <v>33.333333333333336</v>
      </c>
      <c r="V50" s="70">
        <v>1</v>
      </c>
      <c r="W50" s="84">
        <f t="shared" ref="W50:W51" si="2">V50*100/X50</f>
        <v>33.333333333333336</v>
      </c>
      <c r="X50" s="71">
        <v>3</v>
      </c>
    </row>
    <row r="51" spans="2:24" ht="15.75" x14ac:dyDescent="0.25">
      <c r="B51" s="41" t="s">
        <v>53</v>
      </c>
      <c r="C51" s="49">
        <v>0</v>
      </c>
      <c r="D51" s="60">
        <f>C51/4</f>
        <v>0</v>
      </c>
      <c r="E51" s="50">
        <v>3</v>
      </c>
      <c r="F51" s="60">
        <f>E51/4</f>
        <v>0.75</v>
      </c>
      <c r="G51" s="50">
        <v>1</v>
      </c>
      <c r="H51" s="60">
        <f>G51/4</f>
        <v>0.25</v>
      </c>
      <c r="I51" s="50">
        <v>0</v>
      </c>
      <c r="J51" s="60">
        <f>I51/5</f>
        <v>0</v>
      </c>
      <c r="K51" s="50">
        <v>0</v>
      </c>
      <c r="L51" s="61">
        <f>K51/5</f>
        <v>0</v>
      </c>
      <c r="M51" s="71">
        <v>4</v>
      </c>
      <c r="O51" s="85" t="s">
        <v>254</v>
      </c>
      <c r="P51" s="75"/>
      <c r="Q51" s="75"/>
      <c r="R51" s="75">
        <f>SUM(R42:R50)</f>
        <v>20</v>
      </c>
      <c r="S51" s="84">
        <f t="shared" si="0"/>
        <v>74.074074074074076</v>
      </c>
      <c r="T51" s="75">
        <f>SUM(T42:T50)</f>
        <v>5</v>
      </c>
      <c r="U51" s="84">
        <f t="shared" si="1"/>
        <v>18.518518518518519</v>
      </c>
      <c r="V51" s="75">
        <f>SUM(V42:V50)</f>
        <v>2</v>
      </c>
      <c r="W51" s="84">
        <f t="shared" si="2"/>
        <v>7.4074074074074074</v>
      </c>
      <c r="X51" s="75">
        <f>SUM(X42:X50)</f>
        <v>27</v>
      </c>
    </row>
    <row r="52" spans="2:24" ht="15.75" x14ac:dyDescent="0.25">
      <c r="B52" s="41" t="s">
        <v>85</v>
      </c>
      <c r="C52" s="49">
        <v>0</v>
      </c>
      <c r="D52" s="60">
        <f>C52/1</f>
        <v>0</v>
      </c>
      <c r="E52" s="50">
        <v>1</v>
      </c>
      <c r="F52" s="60">
        <f>E52/1</f>
        <v>1</v>
      </c>
      <c r="G52" s="50">
        <v>0</v>
      </c>
      <c r="H52" s="60">
        <f>G52/3</f>
        <v>0</v>
      </c>
      <c r="I52" s="50">
        <v>0</v>
      </c>
      <c r="J52" s="60">
        <f>I52/3</f>
        <v>0</v>
      </c>
      <c r="K52" s="50">
        <v>0</v>
      </c>
      <c r="L52" s="61">
        <f>K52/3</f>
        <v>0</v>
      </c>
      <c r="M52" s="71">
        <v>1</v>
      </c>
    </row>
    <row r="53" spans="2:24" ht="15.75" x14ac:dyDescent="0.25">
      <c r="B53" s="72" t="s">
        <v>254</v>
      </c>
      <c r="C53" s="73">
        <f>SUM(C43:C52)</f>
        <v>2</v>
      </c>
      <c r="D53" s="74">
        <f>C53/32</f>
        <v>6.25E-2</v>
      </c>
      <c r="E53" s="75">
        <f>SUM(E43:E52)</f>
        <v>24</v>
      </c>
      <c r="F53" s="76">
        <f>E53/32</f>
        <v>0.75</v>
      </c>
      <c r="G53" s="75">
        <f>SUM(G43:G52)</f>
        <v>5</v>
      </c>
      <c r="H53" s="76">
        <f>G53/32</f>
        <v>0.15625</v>
      </c>
      <c r="I53" s="75">
        <f>SUM(I43:I52)</f>
        <v>1</v>
      </c>
      <c r="J53" s="76">
        <f>I53/32</f>
        <v>3.125E-2</v>
      </c>
      <c r="K53" s="75">
        <f>SUM(K43:K52)</f>
        <v>0</v>
      </c>
      <c r="L53" s="75">
        <f>K53/32</f>
        <v>0</v>
      </c>
      <c r="M53" s="75">
        <f>SUM(M43:M52)</f>
        <v>32</v>
      </c>
    </row>
    <row r="55" spans="2:24" x14ac:dyDescent="0.25">
      <c r="B55" s="98" t="s">
        <v>1546</v>
      </c>
    </row>
    <row r="56" spans="2:24" x14ac:dyDescent="0.25">
      <c r="B56" s="226" t="s">
        <v>237</v>
      </c>
      <c r="C56" s="228" t="s">
        <v>141</v>
      </c>
      <c r="D56" s="228" t="s">
        <v>1536</v>
      </c>
      <c r="E56" s="228" t="s">
        <v>1537</v>
      </c>
      <c r="F56" s="231" t="s">
        <v>854</v>
      </c>
      <c r="G56" s="231"/>
      <c r="H56" s="231"/>
      <c r="I56" s="231"/>
      <c r="J56" s="231"/>
      <c r="K56" s="231"/>
      <c r="L56" s="231"/>
      <c r="M56" s="231"/>
    </row>
    <row r="57" spans="2:24" x14ac:dyDescent="0.25">
      <c r="B57" s="227"/>
      <c r="C57" s="229"/>
      <c r="D57" s="229"/>
      <c r="E57" s="229"/>
      <c r="F57" s="232" t="s">
        <v>855</v>
      </c>
      <c r="G57" s="233"/>
      <c r="H57" s="234" t="s">
        <v>1538</v>
      </c>
      <c r="I57" s="235"/>
      <c r="J57" s="234" t="s">
        <v>1539</v>
      </c>
      <c r="K57" s="235"/>
      <c r="L57" s="232" t="s">
        <v>1540</v>
      </c>
      <c r="M57" s="233"/>
    </row>
    <row r="58" spans="2:24" x14ac:dyDescent="0.25">
      <c r="B58" s="237"/>
      <c r="C58" s="230"/>
      <c r="D58" s="230"/>
      <c r="E58" s="230"/>
      <c r="F58" s="40" t="s">
        <v>1541</v>
      </c>
      <c r="G58" s="40" t="s">
        <v>65</v>
      </c>
      <c r="H58" s="40" t="s">
        <v>1541</v>
      </c>
      <c r="I58" s="40" t="s">
        <v>65</v>
      </c>
      <c r="J58" s="40" t="s">
        <v>1541</v>
      </c>
      <c r="K58" s="40" t="s">
        <v>65</v>
      </c>
      <c r="L58" s="40" t="s">
        <v>1541</v>
      </c>
      <c r="M58" s="40" t="s">
        <v>65</v>
      </c>
    </row>
    <row r="59" spans="2:24" ht="15.75" x14ac:dyDescent="0.25">
      <c r="B59" s="47" t="s">
        <v>85</v>
      </c>
      <c r="C59" s="77">
        <v>3</v>
      </c>
      <c r="D59" s="77">
        <v>2</v>
      </c>
      <c r="E59" s="77"/>
      <c r="F59" s="77"/>
      <c r="G59" s="77"/>
      <c r="H59" s="77">
        <v>2</v>
      </c>
      <c r="I59" s="77">
        <f>H59*100/D59</f>
        <v>100</v>
      </c>
      <c r="J59" s="77"/>
      <c r="K59" s="77"/>
      <c r="L59" s="77"/>
      <c r="M59" s="77"/>
    </row>
    <row r="60" spans="2:24" ht="15.75" x14ac:dyDescent="0.25">
      <c r="B60" s="47" t="s">
        <v>51</v>
      </c>
      <c r="C60" s="77">
        <v>3</v>
      </c>
      <c r="D60" s="77">
        <v>3</v>
      </c>
      <c r="E60" s="77"/>
      <c r="F60" s="77"/>
      <c r="G60" s="77"/>
      <c r="H60" s="77">
        <v>3</v>
      </c>
      <c r="I60" s="77">
        <f t="shared" ref="I60:I67" si="3">H60*100/D60</f>
        <v>100</v>
      </c>
      <c r="J60" s="77"/>
      <c r="K60" s="77"/>
      <c r="L60" s="77"/>
      <c r="M60" s="77"/>
    </row>
    <row r="61" spans="2:24" ht="15.75" x14ac:dyDescent="0.25">
      <c r="B61" s="47" t="s">
        <v>79</v>
      </c>
      <c r="C61" s="77">
        <v>2</v>
      </c>
      <c r="D61" s="77">
        <v>2</v>
      </c>
      <c r="E61" s="77"/>
      <c r="F61" s="77"/>
      <c r="G61" s="77"/>
      <c r="H61" s="77">
        <v>2</v>
      </c>
      <c r="I61" s="77">
        <f t="shared" si="3"/>
        <v>100</v>
      </c>
      <c r="J61" s="77"/>
      <c r="K61" s="77"/>
      <c r="L61" s="77"/>
      <c r="M61" s="77"/>
    </row>
    <row r="62" spans="2:24" ht="15.75" x14ac:dyDescent="0.25">
      <c r="B62" s="78" t="s">
        <v>49</v>
      </c>
      <c r="C62" s="77">
        <v>5</v>
      </c>
      <c r="D62" s="77">
        <v>5</v>
      </c>
      <c r="E62" s="77"/>
      <c r="F62" s="77"/>
      <c r="G62" s="77"/>
      <c r="H62" s="77">
        <v>2</v>
      </c>
      <c r="I62" s="77">
        <f t="shared" si="3"/>
        <v>40</v>
      </c>
      <c r="J62" s="77">
        <v>2</v>
      </c>
      <c r="K62" s="77">
        <f t="shared" ref="K62:K67" si="4">J62*100/D62</f>
        <v>40</v>
      </c>
      <c r="L62" s="77">
        <v>1</v>
      </c>
      <c r="M62" s="77">
        <f>L62*100/D62</f>
        <v>20</v>
      </c>
    </row>
    <row r="63" spans="2:24" ht="15.75" x14ac:dyDescent="0.25">
      <c r="B63" s="47" t="s">
        <v>53</v>
      </c>
      <c r="C63" s="77">
        <v>5</v>
      </c>
      <c r="D63" s="77">
        <v>5</v>
      </c>
      <c r="E63" s="77"/>
      <c r="F63" s="77"/>
      <c r="G63" s="77"/>
      <c r="H63" s="77">
        <v>3</v>
      </c>
      <c r="I63" s="77">
        <f t="shared" si="3"/>
        <v>60</v>
      </c>
      <c r="J63" s="77">
        <v>2</v>
      </c>
      <c r="K63" s="77">
        <f t="shared" si="4"/>
        <v>40</v>
      </c>
      <c r="L63" s="77"/>
      <c r="M63" s="77"/>
    </row>
    <row r="64" spans="2:24" ht="15.75" x14ac:dyDescent="0.25">
      <c r="B64" s="79" t="s">
        <v>236</v>
      </c>
      <c r="C64" s="77">
        <v>3</v>
      </c>
      <c r="D64" s="77">
        <v>3</v>
      </c>
      <c r="E64" s="80"/>
      <c r="F64" s="77"/>
      <c r="G64" s="77"/>
      <c r="H64" s="77">
        <v>2</v>
      </c>
      <c r="I64" s="77">
        <v>66.7</v>
      </c>
      <c r="J64" s="77">
        <v>1</v>
      </c>
      <c r="K64" s="77">
        <v>33.299999999999997</v>
      </c>
      <c r="L64" s="77"/>
      <c r="M64" s="77"/>
    </row>
    <row r="65" spans="2:13" ht="15.75" x14ac:dyDescent="0.25">
      <c r="B65" s="47" t="s">
        <v>83</v>
      </c>
      <c r="C65" s="77">
        <v>4</v>
      </c>
      <c r="D65" s="77">
        <v>4</v>
      </c>
      <c r="E65" s="77"/>
      <c r="F65" s="77"/>
      <c r="G65" s="77"/>
      <c r="H65" s="77">
        <v>0</v>
      </c>
      <c r="I65" s="77">
        <f t="shared" si="3"/>
        <v>0</v>
      </c>
      <c r="J65" s="77">
        <v>4</v>
      </c>
      <c r="K65" s="77">
        <f t="shared" si="4"/>
        <v>100</v>
      </c>
      <c r="L65" s="77"/>
      <c r="M65" s="77"/>
    </row>
    <row r="66" spans="2:13" ht="15.75" x14ac:dyDescent="0.25">
      <c r="B66" s="47" t="s">
        <v>50</v>
      </c>
      <c r="C66" s="77">
        <v>11</v>
      </c>
      <c r="D66" s="77">
        <v>9</v>
      </c>
      <c r="E66" s="80"/>
      <c r="F66" s="77"/>
      <c r="G66" s="77"/>
      <c r="H66" s="77">
        <v>2</v>
      </c>
      <c r="I66" s="80">
        <f t="shared" si="3"/>
        <v>22.222222222222221</v>
      </c>
      <c r="J66" s="77">
        <v>7</v>
      </c>
      <c r="K66" s="80">
        <f t="shared" si="4"/>
        <v>77.777777777777771</v>
      </c>
      <c r="L66" s="77"/>
      <c r="M66" s="77"/>
    </row>
    <row r="67" spans="2:13" ht="15.75" x14ac:dyDescent="0.25">
      <c r="B67" s="81" t="s">
        <v>1545</v>
      </c>
      <c r="C67" s="77">
        <v>7</v>
      </c>
      <c r="D67" s="77">
        <v>7</v>
      </c>
      <c r="E67" s="77"/>
      <c r="F67" s="77"/>
      <c r="G67" s="77"/>
      <c r="H67" s="77">
        <v>4</v>
      </c>
      <c r="I67" s="80">
        <f t="shared" si="3"/>
        <v>57.142857142857146</v>
      </c>
      <c r="J67" s="77">
        <v>1</v>
      </c>
      <c r="K67" s="80">
        <f t="shared" si="4"/>
        <v>14.285714285714286</v>
      </c>
      <c r="L67" s="77">
        <v>2</v>
      </c>
      <c r="M67" s="80">
        <f>L67*100/D67</f>
        <v>28.571428571428573</v>
      </c>
    </row>
    <row r="68" spans="2:13" ht="15.75" x14ac:dyDescent="0.25">
      <c r="B68" s="82" t="s">
        <v>134</v>
      </c>
      <c r="C68" s="70">
        <v>6</v>
      </c>
      <c r="D68" s="70">
        <v>6</v>
      </c>
      <c r="E68" s="77"/>
      <c r="F68" s="70"/>
      <c r="G68" s="70"/>
      <c r="H68" s="70">
        <v>3</v>
      </c>
      <c r="I68" s="70">
        <v>50</v>
      </c>
      <c r="J68" s="70">
        <v>3</v>
      </c>
      <c r="K68" s="70">
        <v>50</v>
      </c>
      <c r="L68" s="70"/>
      <c r="M68" s="70"/>
    </row>
    <row r="69" spans="2:13" ht="15.75" x14ac:dyDescent="0.25">
      <c r="B69" s="47" t="s">
        <v>155</v>
      </c>
      <c r="C69" s="83">
        <f>SUM(C59:C68)</f>
        <v>49</v>
      </c>
      <c r="D69" s="83">
        <f>SUM(D59:D68)</f>
        <v>46</v>
      </c>
      <c r="E69" s="77">
        <v>0</v>
      </c>
      <c r="F69" s="83">
        <v>0</v>
      </c>
      <c r="G69" s="83">
        <v>0</v>
      </c>
      <c r="H69" s="83">
        <f>SUM(H59:H68)</f>
        <v>23</v>
      </c>
      <c r="I69" s="83">
        <v>50</v>
      </c>
      <c r="J69" s="83">
        <f>SUM(J59:J68)</f>
        <v>20</v>
      </c>
      <c r="K69" s="83">
        <v>43.5</v>
      </c>
      <c r="L69" s="83">
        <f>SUM(L62:L68)</f>
        <v>3</v>
      </c>
      <c r="M69" s="43">
        <v>6.5</v>
      </c>
    </row>
  </sheetData>
  <mergeCells count="68">
    <mergeCell ref="O40:O41"/>
    <mergeCell ref="P40:Q40"/>
    <mergeCell ref="E41:F41"/>
    <mergeCell ref="B40:B42"/>
    <mergeCell ref="M40:M42"/>
    <mergeCell ref="K8:L8"/>
    <mergeCell ref="K9:L9"/>
    <mergeCell ref="K7:L7"/>
    <mergeCell ref="K41:L41"/>
    <mergeCell ref="G40:H40"/>
    <mergeCell ref="I40:J40"/>
    <mergeCell ref="K40:L40"/>
    <mergeCell ref="G7:H7"/>
    <mergeCell ref="I7:J7"/>
    <mergeCell ref="B56:B58"/>
    <mergeCell ref="C40:D40"/>
    <mergeCell ref="E40:F40"/>
    <mergeCell ref="G41:H41"/>
    <mergeCell ref="I41:J41"/>
    <mergeCell ref="C41:D41"/>
    <mergeCell ref="C56:C58"/>
    <mergeCell ref="D56:D58"/>
    <mergeCell ref="E56:E58"/>
    <mergeCell ref="F56:M56"/>
    <mergeCell ref="F57:G57"/>
    <mergeCell ref="H57:I57"/>
    <mergeCell ref="J57:K57"/>
    <mergeCell ref="L57:M57"/>
    <mergeCell ref="C8:D8"/>
    <mergeCell ref="E8:F8"/>
    <mergeCell ref="G8:H8"/>
    <mergeCell ref="I8:J8"/>
    <mergeCell ref="C9:D9"/>
    <mergeCell ref="E9:F9"/>
    <mergeCell ref="G9:H9"/>
    <mergeCell ref="I9:J9"/>
    <mergeCell ref="R9:S9"/>
    <mergeCell ref="T9:U9"/>
    <mergeCell ref="V9:W9"/>
    <mergeCell ref="X9:Y9"/>
    <mergeCell ref="B24:B26"/>
    <mergeCell ref="C24:C26"/>
    <mergeCell ref="D24:D26"/>
    <mergeCell ref="E24:E26"/>
    <mergeCell ref="F24:M24"/>
    <mergeCell ref="F25:G25"/>
    <mergeCell ref="H25:I25"/>
    <mergeCell ref="J25:K25"/>
    <mergeCell ref="L25:M25"/>
    <mergeCell ref="B7:B10"/>
    <mergeCell ref="C7:D7"/>
    <mergeCell ref="E7:F7"/>
    <mergeCell ref="R40:S40"/>
    <mergeCell ref="T40:U40"/>
    <mergeCell ref="V40:W40"/>
    <mergeCell ref="X40:X41"/>
    <mergeCell ref="O7:O10"/>
    <mergeCell ref="P7:Q7"/>
    <mergeCell ref="R7:S7"/>
    <mergeCell ref="T7:U7"/>
    <mergeCell ref="V7:W7"/>
    <mergeCell ref="X7:Y7"/>
    <mergeCell ref="P8:Q8"/>
    <mergeCell ref="R8:S8"/>
    <mergeCell ref="T8:U8"/>
    <mergeCell ref="V8:W8"/>
    <mergeCell ref="X8:Y8"/>
    <mergeCell ref="P9:Q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B2" sqref="B2:B3"/>
    </sheetView>
  </sheetViews>
  <sheetFormatPr defaultRowHeight="15" x14ac:dyDescent="0.25"/>
  <cols>
    <col min="1" max="1" width="3.28515625" customWidth="1"/>
    <col min="2" max="2" width="23.85546875" customWidth="1"/>
    <col min="3" max="3" width="17.28515625" customWidth="1"/>
    <col min="4" max="4" width="13" customWidth="1"/>
    <col min="5" max="5" width="15.7109375" customWidth="1"/>
    <col min="6" max="6" width="15.28515625" customWidth="1"/>
    <col min="7" max="7" width="18.5703125" customWidth="1"/>
    <col min="8" max="8" width="15.7109375" customWidth="1"/>
    <col min="9" max="9" width="16.85546875" customWidth="1"/>
    <col min="10" max="10" width="14.5703125" customWidth="1"/>
    <col min="11" max="11" width="18" customWidth="1"/>
    <col min="12" max="12" width="15.7109375" customWidth="1"/>
    <col min="13" max="13" width="14.85546875" customWidth="1"/>
    <col min="14" max="14" width="14.5703125" customWidth="1"/>
  </cols>
  <sheetData>
    <row r="1" spans="1:16" x14ac:dyDescent="0.25">
      <c r="B1" s="165" t="s">
        <v>590</v>
      </c>
      <c r="C1" s="165"/>
      <c r="D1" s="165"/>
      <c r="E1" s="165"/>
      <c r="F1" s="165"/>
      <c r="G1" s="165"/>
      <c r="H1" s="165"/>
      <c r="I1" s="165"/>
      <c r="J1" s="165"/>
    </row>
    <row r="2" spans="1:16" x14ac:dyDescent="0.25">
      <c r="A2" s="164" t="s">
        <v>124</v>
      </c>
      <c r="B2" s="250" t="s">
        <v>1551</v>
      </c>
      <c r="C2" s="164" t="s">
        <v>396</v>
      </c>
      <c r="D2" s="164"/>
      <c r="E2" s="164" t="s">
        <v>397</v>
      </c>
      <c r="F2" s="164"/>
      <c r="G2" s="164" t="s">
        <v>398</v>
      </c>
      <c r="H2" s="164"/>
      <c r="I2" s="164" t="s">
        <v>399</v>
      </c>
      <c r="J2" s="164"/>
      <c r="K2" s="164" t="s">
        <v>400</v>
      </c>
      <c r="L2" s="164"/>
      <c r="M2" s="164" t="s">
        <v>401</v>
      </c>
      <c r="N2" s="164"/>
    </row>
    <row r="3" spans="1:16" ht="68.25" customHeight="1" x14ac:dyDescent="0.25">
      <c r="A3" s="164"/>
      <c r="B3" s="251"/>
      <c r="C3" s="2" t="s">
        <v>402</v>
      </c>
      <c r="D3" s="2" t="s">
        <v>403</v>
      </c>
      <c r="E3" s="2" t="s">
        <v>402</v>
      </c>
      <c r="F3" s="2" t="s">
        <v>403</v>
      </c>
      <c r="G3" s="2" t="s">
        <v>402</v>
      </c>
      <c r="H3" s="2" t="s">
        <v>403</v>
      </c>
      <c r="I3" s="2" t="s">
        <v>402</v>
      </c>
      <c r="J3" s="2" t="s">
        <v>403</v>
      </c>
      <c r="K3" s="2" t="s">
        <v>402</v>
      </c>
      <c r="L3" s="2" t="s">
        <v>403</v>
      </c>
      <c r="M3" s="2" t="s">
        <v>402</v>
      </c>
      <c r="N3" s="2" t="s">
        <v>403</v>
      </c>
      <c r="O3" s="86"/>
      <c r="P3" s="86"/>
    </row>
    <row r="4" spans="1:16" ht="18.75" customHeight="1" x14ac:dyDescent="0.25">
      <c r="A4" s="1"/>
      <c r="B4" s="1" t="s">
        <v>6</v>
      </c>
      <c r="C4" s="1" t="s">
        <v>1317</v>
      </c>
      <c r="D4" s="1" t="s">
        <v>1318</v>
      </c>
      <c r="E4" s="1" t="s">
        <v>1319</v>
      </c>
      <c r="F4" s="1" t="s">
        <v>1320</v>
      </c>
      <c r="G4" s="1" t="s">
        <v>1319</v>
      </c>
      <c r="H4" s="1" t="s">
        <v>1320</v>
      </c>
      <c r="I4" s="1" t="s">
        <v>1319</v>
      </c>
      <c r="J4" s="1" t="s">
        <v>1321</v>
      </c>
      <c r="K4" s="1"/>
      <c r="L4" s="1"/>
      <c r="M4" s="1"/>
      <c r="N4" s="1"/>
    </row>
    <row r="5" spans="1:16" ht="18.75" customHeight="1" x14ac:dyDescent="0.25">
      <c r="A5" s="1"/>
      <c r="B5" s="1" t="s">
        <v>409</v>
      </c>
      <c r="C5" s="1" t="s">
        <v>1322</v>
      </c>
      <c r="D5" s="1" t="s">
        <v>1323</v>
      </c>
      <c r="E5" s="1" t="s">
        <v>413</v>
      </c>
      <c r="F5" s="1" t="s">
        <v>1324</v>
      </c>
      <c r="G5" s="1" t="s">
        <v>413</v>
      </c>
      <c r="H5" s="1" t="s">
        <v>1324</v>
      </c>
      <c r="I5" s="1" t="s">
        <v>413</v>
      </c>
      <c r="J5" s="1" t="s">
        <v>1324</v>
      </c>
      <c r="K5" s="1"/>
      <c r="L5" s="1"/>
      <c r="M5" s="1"/>
      <c r="N5" s="1"/>
    </row>
    <row r="6" spans="1:16" ht="19.5" customHeight="1" x14ac:dyDescent="0.25">
      <c r="A6" s="1"/>
      <c r="B6" s="1" t="s">
        <v>7</v>
      </c>
      <c r="C6" s="1" t="s">
        <v>1327</v>
      </c>
      <c r="D6" s="1" t="s">
        <v>1328</v>
      </c>
      <c r="E6" s="1" t="s">
        <v>411</v>
      </c>
      <c r="F6" s="1" t="s">
        <v>1332</v>
      </c>
      <c r="G6" s="1" t="s">
        <v>410</v>
      </c>
      <c r="H6" s="1" t="s">
        <v>1333</v>
      </c>
      <c r="I6" s="1" t="s">
        <v>411</v>
      </c>
      <c r="J6" s="1" t="s">
        <v>1332</v>
      </c>
      <c r="K6" s="1">
        <v>0</v>
      </c>
      <c r="L6" s="1">
        <v>0</v>
      </c>
      <c r="M6" s="1">
        <v>0</v>
      </c>
      <c r="N6" s="1">
        <v>0</v>
      </c>
    </row>
    <row r="7" spans="1:16" ht="19.5" customHeight="1" x14ac:dyDescent="0.25">
      <c r="A7" s="1"/>
      <c r="B7" s="1" t="s">
        <v>9</v>
      </c>
      <c r="C7" s="1" t="s">
        <v>1355</v>
      </c>
      <c r="D7" s="1" t="s">
        <v>1356</v>
      </c>
      <c r="E7" s="1" t="s">
        <v>1359</v>
      </c>
      <c r="F7" s="1" t="s">
        <v>1360</v>
      </c>
      <c r="G7" s="1" t="s">
        <v>1359</v>
      </c>
      <c r="H7" s="1" t="s">
        <v>1360</v>
      </c>
      <c r="I7" s="1" t="s">
        <v>1359</v>
      </c>
      <c r="J7" s="1" t="s">
        <v>1360</v>
      </c>
      <c r="K7" s="1">
        <v>0</v>
      </c>
      <c r="L7" s="1">
        <v>0</v>
      </c>
      <c r="M7" s="1">
        <v>0</v>
      </c>
      <c r="N7" s="1">
        <v>0</v>
      </c>
    </row>
    <row r="8" spans="1:16" ht="18.75" customHeight="1" x14ac:dyDescent="0.25">
      <c r="A8" s="1"/>
      <c r="B8" s="1" t="s">
        <v>10</v>
      </c>
      <c r="C8" s="1" t="s">
        <v>1271</v>
      </c>
      <c r="D8" s="1" t="s">
        <v>1269</v>
      </c>
      <c r="E8" s="1" t="s">
        <v>492</v>
      </c>
      <c r="F8" s="1" t="s">
        <v>1272</v>
      </c>
      <c r="G8" s="1" t="s">
        <v>492</v>
      </c>
      <c r="H8" s="1" t="s">
        <v>1272</v>
      </c>
      <c r="I8" s="1" t="s">
        <v>492</v>
      </c>
      <c r="J8" s="1" t="s">
        <v>1272</v>
      </c>
      <c r="K8" s="1">
        <v>0</v>
      </c>
      <c r="L8" s="1">
        <v>0</v>
      </c>
      <c r="M8" s="1">
        <v>0</v>
      </c>
      <c r="N8" s="1">
        <v>0</v>
      </c>
    </row>
    <row r="9" spans="1:16" ht="18.75" customHeight="1" x14ac:dyDescent="0.25">
      <c r="A9" s="1"/>
      <c r="B9" s="1" t="s">
        <v>11</v>
      </c>
      <c r="C9" s="1" t="s">
        <v>1403</v>
      </c>
      <c r="D9" s="1">
        <v>0</v>
      </c>
      <c r="E9" s="1" t="s">
        <v>425</v>
      </c>
      <c r="F9" s="1" t="s">
        <v>1406</v>
      </c>
      <c r="G9" s="1" t="s">
        <v>425</v>
      </c>
      <c r="H9" s="1" t="s">
        <v>1406</v>
      </c>
      <c r="I9" s="1" t="s">
        <v>425</v>
      </c>
      <c r="J9" s="1" t="s">
        <v>1406</v>
      </c>
      <c r="K9" s="1"/>
      <c r="L9" s="1"/>
      <c r="M9" s="1"/>
      <c r="N9" s="1"/>
    </row>
    <row r="10" spans="1:16" ht="18.75" customHeight="1" x14ac:dyDescent="0.25">
      <c r="A10" s="1"/>
      <c r="B10" s="1" t="s">
        <v>12</v>
      </c>
      <c r="C10" s="1" t="s">
        <v>1277</v>
      </c>
      <c r="D10" s="1" t="s">
        <v>1274</v>
      </c>
      <c r="E10" s="1" t="s">
        <v>427</v>
      </c>
      <c r="F10" s="1" t="s">
        <v>1278</v>
      </c>
      <c r="G10" s="1" t="s">
        <v>427</v>
      </c>
      <c r="H10" s="1" t="s">
        <v>1278</v>
      </c>
      <c r="I10" s="1" t="s">
        <v>427</v>
      </c>
      <c r="J10" s="1" t="s">
        <v>1278</v>
      </c>
      <c r="K10" s="1"/>
      <c r="L10" s="1"/>
      <c r="M10" s="1"/>
      <c r="N10" s="1"/>
    </row>
    <row r="11" spans="1:16" ht="18.75" customHeight="1" x14ac:dyDescent="0.25">
      <c r="A11" s="1"/>
      <c r="B11" s="1" t="s">
        <v>13</v>
      </c>
      <c r="C11" s="1" t="s">
        <v>414</v>
      </c>
      <c r="D11" s="1" t="s">
        <v>415</v>
      </c>
      <c r="E11" s="1" t="s">
        <v>416</v>
      </c>
      <c r="F11" s="1" t="s">
        <v>417</v>
      </c>
      <c r="G11" s="1" t="s">
        <v>416</v>
      </c>
      <c r="H11" s="1" t="s">
        <v>417</v>
      </c>
      <c r="I11" s="1" t="s">
        <v>416</v>
      </c>
      <c r="J11" s="1" t="s">
        <v>417</v>
      </c>
      <c r="K11" s="1"/>
      <c r="L11" s="1"/>
      <c r="M11" s="1"/>
      <c r="N11" s="1"/>
    </row>
    <row r="12" spans="1:16" ht="18.75" customHeight="1" x14ac:dyDescent="0.25">
      <c r="A12" s="1"/>
      <c r="B12" s="1" t="s">
        <v>14</v>
      </c>
      <c r="C12" s="1" t="s">
        <v>1372</v>
      </c>
      <c r="D12" s="1" t="s">
        <v>1373</v>
      </c>
      <c r="E12" s="1" t="s">
        <v>1376</v>
      </c>
      <c r="F12" s="1" t="s">
        <v>1377</v>
      </c>
      <c r="G12" s="1"/>
      <c r="H12" s="1"/>
      <c r="I12" s="1" t="s">
        <v>1376</v>
      </c>
      <c r="J12" s="1" t="s">
        <v>1377</v>
      </c>
      <c r="K12" s="1"/>
      <c r="L12" s="1"/>
      <c r="M12" s="1"/>
      <c r="N12" s="1"/>
    </row>
    <row r="13" spans="1:16" ht="18.75" customHeight="1" x14ac:dyDescent="0.25">
      <c r="A13" s="1"/>
      <c r="B13" s="1" t="s">
        <v>15</v>
      </c>
      <c r="C13" s="1" t="s">
        <v>1365</v>
      </c>
      <c r="D13" s="1" t="s">
        <v>1366</v>
      </c>
      <c r="E13" s="1" t="s">
        <v>428</v>
      </c>
      <c r="F13" s="1" t="s">
        <v>1371</v>
      </c>
      <c r="G13" s="1" t="s">
        <v>428</v>
      </c>
      <c r="H13" s="1" t="s">
        <v>1371</v>
      </c>
      <c r="I13" s="1" t="s">
        <v>428</v>
      </c>
      <c r="J13" s="1" t="s">
        <v>1371</v>
      </c>
      <c r="K13" s="1"/>
      <c r="L13" s="1"/>
      <c r="M13" s="1"/>
      <c r="N13" s="1"/>
    </row>
    <row r="14" spans="1:16" ht="18.75" customHeight="1" x14ac:dyDescent="0.25">
      <c r="A14" s="1"/>
      <c r="B14" s="1" t="s">
        <v>16</v>
      </c>
      <c r="C14" s="1" t="s">
        <v>1426</v>
      </c>
      <c r="D14" s="1" t="s">
        <v>1427</v>
      </c>
      <c r="E14" s="1" t="s">
        <v>440</v>
      </c>
      <c r="F14" s="1" t="s">
        <v>1429</v>
      </c>
      <c r="G14" s="1" t="s">
        <v>440</v>
      </c>
      <c r="H14" s="1" t="s">
        <v>1429</v>
      </c>
      <c r="I14" s="1" t="s">
        <v>441</v>
      </c>
      <c r="J14" s="1" t="s">
        <v>1430</v>
      </c>
      <c r="K14" s="1"/>
      <c r="L14" s="1"/>
      <c r="M14" s="1"/>
      <c r="N14" s="1"/>
    </row>
    <row r="15" spans="1:16" ht="18.75" customHeight="1" x14ac:dyDescent="0.25">
      <c r="A15" s="1"/>
      <c r="B15" s="1" t="s">
        <v>17</v>
      </c>
      <c r="C15" s="1" t="s">
        <v>437</v>
      </c>
      <c r="D15" s="1" t="s">
        <v>1279</v>
      </c>
      <c r="E15" s="1" t="s">
        <v>444</v>
      </c>
      <c r="F15" s="1" t="s">
        <v>1282</v>
      </c>
      <c r="G15" s="1" t="s">
        <v>443</v>
      </c>
      <c r="H15" s="1" t="s">
        <v>1283</v>
      </c>
      <c r="I15" s="1" t="s">
        <v>444</v>
      </c>
      <c r="J15" s="1" t="s">
        <v>1282</v>
      </c>
      <c r="K15" s="1"/>
      <c r="L15" s="1"/>
      <c r="M15" s="1"/>
      <c r="N15" s="1"/>
    </row>
    <row r="16" spans="1:16" ht="18.75" customHeight="1" x14ac:dyDescent="0.25">
      <c r="A16" s="1"/>
      <c r="B16" s="1" t="s">
        <v>18</v>
      </c>
      <c r="C16" s="1" t="s">
        <v>1361</v>
      </c>
      <c r="D16" s="1" t="s">
        <v>1362</v>
      </c>
      <c r="E16" s="1" t="s">
        <v>423</v>
      </c>
      <c r="F16" s="1" t="s">
        <v>1364</v>
      </c>
      <c r="G16" s="1" t="s">
        <v>423</v>
      </c>
      <c r="H16" s="1" t="s">
        <v>1364</v>
      </c>
      <c r="I16" s="1" t="s">
        <v>423</v>
      </c>
      <c r="J16" s="1" t="s">
        <v>1364</v>
      </c>
      <c r="K16" s="1"/>
      <c r="L16" s="1"/>
      <c r="M16" s="1"/>
      <c r="N16" s="1"/>
    </row>
    <row r="17" spans="1:14" ht="18.75" customHeight="1" x14ac:dyDescent="0.25">
      <c r="A17" s="1"/>
      <c r="B17" s="1" t="s">
        <v>33</v>
      </c>
      <c r="C17" s="1" t="s">
        <v>1307</v>
      </c>
      <c r="D17" s="1" t="s">
        <v>1304</v>
      </c>
      <c r="E17" s="1" t="s">
        <v>1308</v>
      </c>
      <c r="F17" s="1" t="s">
        <v>1309</v>
      </c>
      <c r="G17" s="1" t="s">
        <v>1310</v>
      </c>
      <c r="H17" s="1" t="s">
        <v>1311</v>
      </c>
      <c r="I17" s="1" t="s">
        <v>1308</v>
      </c>
      <c r="J17" s="1" t="s">
        <v>1309</v>
      </c>
      <c r="K17" s="1"/>
      <c r="L17" s="1"/>
      <c r="M17" s="1"/>
      <c r="N17" s="1"/>
    </row>
    <row r="18" spans="1:14" ht="18.75" customHeight="1" x14ac:dyDescent="0.25">
      <c r="A18" s="1"/>
      <c r="B18" s="1" t="s">
        <v>19</v>
      </c>
      <c r="C18" s="1" t="s">
        <v>1442</v>
      </c>
      <c r="D18" s="1" t="s">
        <v>1443</v>
      </c>
      <c r="E18" s="1" t="s">
        <v>1444</v>
      </c>
      <c r="F18" s="1" t="s">
        <v>1445</v>
      </c>
      <c r="G18" s="1" t="s">
        <v>1444</v>
      </c>
      <c r="H18" s="1"/>
      <c r="I18" s="1" t="s">
        <v>1444</v>
      </c>
      <c r="J18" s="1" t="s">
        <v>1445</v>
      </c>
      <c r="K18" s="1"/>
      <c r="L18" s="1"/>
      <c r="M18" s="1"/>
      <c r="N18" s="1"/>
    </row>
    <row r="19" spans="1:14" ht="18.75" customHeight="1" x14ac:dyDescent="0.25">
      <c r="A19" s="1"/>
      <c r="B19" s="1" t="s">
        <v>20</v>
      </c>
      <c r="C19" s="1" t="s">
        <v>1420</v>
      </c>
      <c r="D19" s="1" t="s">
        <v>1421</v>
      </c>
      <c r="E19" s="1" t="s">
        <v>434</v>
      </c>
      <c r="F19" s="1" t="s">
        <v>1424</v>
      </c>
      <c r="G19" s="1" t="s">
        <v>433</v>
      </c>
      <c r="H19" s="1" t="s">
        <v>1425</v>
      </c>
      <c r="I19" s="1" t="s">
        <v>433</v>
      </c>
      <c r="J19" s="1" t="s">
        <v>1425</v>
      </c>
      <c r="K19" s="1"/>
      <c r="L19" s="1"/>
      <c r="M19" s="1"/>
      <c r="N19" s="1"/>
    </row>
    <row r="20" spans="1:14" ht="18.75" customHeight="1" x14ac:dyDescent="0.25">
      <c r="A20" s="1"/>
      <c r="B20" s="1" t="s">
        <v>21</v>
      </c>
      <c r="C20" s="1" t="s">
        <v>1456</v>
      </c>
      <c r="D20" s="1" t="s">
        <v>1457</v>
      </c>
      <c r="E20" s="1" t="s">
        <v>439</v>
      </c>
      <c r="F20" s="1" t="s">
        <v>1460</v>
      </c>
      <c r="G20" s="1" t="s">
        <v>438</v>
      </c>
      <c r="H20" s="1" t="s">
        <v>1461</v>
      </c>
      <c r="I20" s="1" t="s">
        <v>438</v>
      </c>
      <c r="J20" s="1" t="s">
        <v>1461</v>
      </c>
      <c r="K20" s="1"/>
      <c r="L20" s="1"/>
      <c r="M20" s="1"/>
      <c r="N20" s="1"/>
    </row>
    <row r="21" spans="1:14" ht="18.75" customHeight="1" x14ac:dyDescent="0.25">
      <c r="A21" s="1"/>
      <c r="B21" s="1" t="s">
        <v>22</v>
      </c>
      <c r="C21" s="1" t="s">
        <v>1334</v>
      </c>
      <c r="D21" s="1" t="s">
        <v>1335</v>
      </c>
      <c r="E21" s="1" t="s">
        <v>406</v>
      </c>
      <c r="F21" s="1" t="s">
        <v>1338</v>
      </c>
      <c r="G21" s="1" t="s">
        <v>404</v>
      </c>
      <c r="H21" s="1" t="s">
        <v>1339</v>
      </c>
      <c r="I21" s="1" t="s">
        <v>405</v>
      </c>
      <c r="J21" s="1" t="s">
        <v>1340</v>
      </c>
      <c r="K21" s="1" t="s">
        <v>406</v>
      </c>
      <c r="L21" s="1" t="s">
        <v>1338</v>
      </c>
      <c r="M21" s="1" t="s">
        <v>404</v>
      </c>
      <c r="N21" s="1" t="s">
        <v>1339</v>
      </c>
    </row>
    <row r="22" spans="1:14" ht="18.75" customHeight="1" x14ac:dyDescent="0.25">
      <c r="A22" s="1"/>
      <c r="B22" s="1" t="s">
        <v>23</v>
      </c>
      <c r="C22" s="1" t="s">
        <v>454</v>
      </c>
      <c r="D22" s="1" t="s">
        <v>455</v>
      </c>
      <c r="E22" s="1" t="s">
        <v>456</v>
      </c>
      <c r="F22" s="1" t="s">
        <v>457</v>
      </c>
      <c r="G22" s="1" t="s">
        <v>456</v>
      </c>
      <c r="H22" s="1" t="s">
        <v>457</v>
      </c>
      <c r="I22" s="1" t="s">
        <v>458</v>
      </c>
      <c r="J22" s="1" t="s">
        <v>459</v>
      </c>
      <c r="K22" s="1" t="s">
        <v>456</v>
      </c>
      <c r="L22" s="1" t="s">
        <v>457</v>
      </c>
      <c r="M22" s="1" t="s">
        <v>257</v>
      </c>
      <c r="N22" s="1"/>
    </row>
    <row r="23" spans="1:14" ht="18.75" customHeight="1" x14ac:dyDescent="0.25">
      <c r="A23" s="1"/>
      <c r="B23" s="1" t="s">
        <v>24</v>
      </c>
      <c r="C23" s="1" t="s">
        <v>464</v>
      </c>
      <c r="D23" s="1" t="s">
        <v>465</v>
      </c>
      <c r="E23" s="1" t="s">
        <v>466</v>
      </c>
      <c r="F23" s="1" t="s">
        <v>467</v>
      </c>
      <c r="G23" s="1" t="s">
        <v>468</v>
      </c>
      <c r="H23" s="1" t="s">
        <v>469</v>
      </c>
      <c r="I23" s="1" t="s">
        <v>468</v>
      </c>
      <c r="J23" s="1" t="s">
        <v>469</v>
      </c>
      <c r="K23" s="1"/>
      <c r="L23" s="1"/>
      <c r="M23" s="1" t="s">
        <v>466</v>
      </c>
      <c r="N23" s="1" t="s">
        <v>470</v>
      </c>
    </row>
    <row r="24" spans="1:14" ht="18.75" customHeight="1" x14ac:dyDescent="0.25">
      <c r="A24" s="1"/>
      <c r="B24" s="1" t="s">
        <v>25</v>
      </c>
      <c r="C24" s="1" t="s">
        <v>1341</v>
      </c>
      <c r="D24" s="1" t="s">
        <v>1342</v>
      </c>
      <c r="E24" s="1" t="s">
        <v>476</v>
      </c>
      <c r="F24" s="1" t="s">
        <v>1346</v>
      </c>
      <c r="G24" s="1" t="s">
        <v>475</v>
      </c>
      <c r="H24" s="1" t="s">
        <v>1347</v>
      </c>
      <c r="I24" s="1" t="s">
        <v>475</v>
      </c>
      <c r="J24" s="1" t="s">
        <v>1347</v>
      </c>
      <c r="K24" s="1" t="s">
        <v>476</v>
      </c>
      <c r="L24" s="1" t="s">
        <v>1346</v>
      </c>
      <c r="M24" s="1" t="s">
        <v>476</v>
      </c>
      <c r="N24" s="1" t="s">
        <v>1346</v>
      </c>
    </row>
    <row r="25" spans="1:14" ht="18.75" customHeight="1" x14ac:dyDescent="0.25">
      <c r="A25" s="1"/>
      <c r="B25" s="1" t="s">
        <v>26</v>
      </c>
      <c r="C25" s="1" t="s">
        <v>1348</v>
      </c>
      <c r="D25" s="1" t="s">
        <v>1349</v>
      </c>
      <c r="E25" s="1" t="s">
        <v>479</v>
      </c>
      <c r="F25" s="1" t="s">
        <v>1353</v>
      </c>
      <c r="G25" s="1" t="s">
        <v>478</v>
      </c>
      <c r="H25" s="1" t="s">
        <v>1354</v>
      </c>
      <c r="I25" s="1" t="s">
        <v>478</v>
      </c>
      <c r="J25" s="1" t="s">
        <v>1354</v>
      </c>
      <c r="K25" s="1" t="s">
        <v>479</v>
      </c>
      <c r="L25" s="1" t="s">
        <v>1353</v>
      </c>
      <c r="M25" s="1">
        <v>0</v>
      </c>
      <c r="N25" s="1">
        <v>0</v>
      </c>
    </row>
    <row r="26" spans="1:14" ht="18.75" customHeight="1" x14ac:dyDescent="0.25">
      <c r="A26" s="1"/>
      <c r="B26" s="1" t="s">
        <v>27</v>
      </c>
      <c r="C26" s="1" t="s">
        <v>484</v>
      </c>
      <c r="D26" s="1" t="s">
        <v>485</v>
      </c>
      <c r="E26" s="1" t="s">
        <v>486</v>
      </c>
      <c r="F26" s="1" t="s">
        <v>487</v>
      </c>
      <c r="G26" s="1" t="s">
        <v>488</v>
      </c>
      <c r="H26" s="1" t="s">
        <v>489</v>
      </c>
      <c r="I26" s="1" t="s">
        <v>488</v>
      </c>
      <c r="J26" s="1" t="s">
        <v>489</v>
      </c>
      <c r="K26" s="1" t="s">
        <v>488</v>
      </c>
      <c r="L26" s="1" t="s">
        <v>489</v>
      </c>
      <c r="M26" s="1"/>
      <c r="N26" s="1"/>
    </row>
    <row r="27" spans="1:14" ht="18.75" customHeight="1" x14ac:dyDescent="0.25">
      <c r="A27" s="1"/>
      <c r="B27" s="164" t="s">
        <v>122</v>
      </c>
      <c r="C27" s="1" t="s">
        <v>1407</v>
      </c>
      <c r="D27" s="1" t="s">
        <v>1408</v>
      </c>
      <c r="E27" s="1" t="s">
        <v>1242</v>
      </c>
      <c r="F27" s="1" t="s">
        <v>1417</v>
      </c>
      <c r="G27" s="1" t="s">
        <v>1242</v>
      </c>
      <c r="H27" s="1" t="s">
        <v>1417</v>
      </c>
      <c r="I27" s="1" t="s">
        <v>1418</v>
      </c>
      <c r="J27" s="1" t="s">
        <v>1419</v>
      </c>
      <c r="K27" s="1"/>
      <c r="L27" s="1"/>
      <c r="M27" s="1" t="s">
        <v>1245</v>
      </c>
      <c r="N27" s="1" t="s">
        <v>1417</v>
      </c>
    </row>
    <row r="28" spans="1:14" ht="18.75" customHeight="1" x14ac:dyDescent="0.25">
      <c r="A28" s="1"/>
      <c r="B28" s="164"/>
      <c r="C28" s="1" t="s">
        <v>1413</v>
      </c>
      <c r="D28" s="1" t="s">
        <v>1414</v>
      </c>
      <c r="E28" s="1"/>
      <c r="F28" s="1"/>
      <c r="G28" s="1" t="s">
        <v>1245</v>
      </c>
      <c r="H28" s="1" t="s">
        <v>1417</v>
      </c>
      <c r="I28" s="1"/>
      <c r="J28" s="1"/>
      <c r="K28" s="1"/>
      <c r="L28" s="1"/>
      <c r="M28" s="1"/>
      <c r="N28" s="1"/>
    </row>
    <row r="29" spans="1:14" ht="18.75" customHeight="1" x14ac:dyDescent="0.25">
      <c r="A29" s="1"/>
      <c r="B29" s="1" t="s">
        <v>29</v>
      </c>
      <c r="C29" s="1" t="s">
        <v>1435</v>
      </c>
      <c r="D29" s="1" t="s">
        <v>1432</v>
      </c>
      <c r="E29" s="1" t="s">
        <v>447</v>
      </c>
      <c r="F29" s="1" t="s">
        <v>1436</v>
      </c>
      <c r="G29" s="1" t="s">
        <v>445</v>
      </c>
      <c r="H29" s="1" t="s">
        <v>1437</v>
      </c>
      <c r="I29" s="1" t="s">
        <v>446</v>
      </c>
      <c r="J29" s="1" t="s">
        <v>1438</v>
      </c>
      <c r="K29" s="1" t="s">
        <v>445</v>
      </c>
      <c r="L29" s="1" t="s">
        <v>1437</v>
      </c>
      <c r="M29" s="1" t="s">
        <v>447</v>
      </c>
      <c r="N29" s="1" t="s">
        <v>1436</v>
      </c>
    </row>
    <row r="30" spans="1:14" ht="18.75" customHeight="1" x14ac:dyDescent="0.25">
      <c r="A30" s="1"/>
      <c r="B30" s="1" t="s">
        <v>30</v>
      </c>
      <c r="C30" s="1" t="s">
        <v>1401</v>
      </c>
      <c r="D30" s="1" t="s">
        <v>1402</v>
      </c>
      <c r="E30" s="1" t="s">
        <v>1396</v>
      </c>
      <c r="F30" s="1" t="s">
        <v>1397</v>
      </c>
      <c r="G30" s="1" t="s">
        <v>1398</v>
      </c>
      <c r="H30" s="1" t="s">
        <v>1399</v>
      </c>
      <c r="I30" s="1" t="s">
        <v>1396</v>
      </c>
      <c r="J30" s="1" t="s">
        <v>1397</v>
      </c>
      <c r="K30" s="1" t="s">
        <v>578</v>
      </c>
      <c r="L30" s="1" t="s">
        <v>1400</v>
      </c>
      <c r="M30" s="1" t="s">
        <v>578</v>
      </c>
      <c r="N30" s="1" t="s">
        <v>1400</v>
      </c>
    </row>
    <row r="31" spans="1:14" ht="18.75" customHeight="1" x14ac:dyDescent="0.25">
      <c r="A31" s="1"/>
      <c r="B31" s="1" t="s">
        <v>31</v>
      </c>
      <c r="C31" s="1" t="s">
        <v>1300</v>
      </c>
      <c r="D31" s="1" t="s">
        <v>1301</v>
      </c>
      <c r="E31" s="1" t="s">
        <v>429</v>
      </c>
      <c r="F31" s="1" t="s">
        <v>1302</v>
      </c>
      <c r="G31" s="1" t="s">
        <v>429</v>
      </c>
      <c r="H31" s="1" t="s">
        <v>1302</v>
      </c>
      <c r="I31" s="1" t="s">
        <v>429</v>
      </c>
      <c r="J31" s="1" t="s">
        <v>1302</v>
      </c>
      <c r="K31" s="1" t="s">
        <v>429</v>
      </c>
      <c r="L31" s="1" t="s">
        <v>1302</v>
      </c>
      <c r="M31" s="1" t="s">
        <v>429</v>
      </c>
      <c r="N31" s="1" t="s">
        <v>1302</v>
      </c>
    </row>
    <row r="32" spans="1:14" ht="18.75" customHeight="1" x14ac:dyDescent="0.25">
      <c r="A32" s="1"/>
      <c r="B32" s="1" t="s">
        <v>32</v>
      </c>
      <c r="C32" s="1" t="s">
        <v>1289</v>
      </c>
      <c r="D32" s="1" t="s">
        <v>1290</v>
      </c>
      <c r="E32" s="1" t="s">
        <v>1291</v>
      </c>
      <c r="F32" s="1" t="s">
        <v>1292</v>
      </c>
      <c r="G32" s="1" t="s">
        <v>1293</v>
      </c>
      <c r="H32" s="1" t="s">
        <v>1294</v>
      </c>
      <c r="I32" s="1" t="s">
        <v>1291</v>
      </c>
      <c r="J32" s="1" t="s">
        <v>1292</v>
      </c>
      <c r="K32" s="1" t="s">
        <v>257</v>
      </c>
      <c r="L32" s="1" t="s">
        <v>257</v>
      </c>
      <c r="M32" s="1" t="s">
        <v>494</v>
      </c>
      <c r="N32" s="1" t="s">
        <v>496</v>
      </c>
    </row>
    <row r="33" spans="1:14" ht="18.75" customHeight="1" x14ac:dyDescent="0.25">
      <c r="A33" s="1"/>
      <c r="B33" s="1" t="s">
        <v>34</v>
      </c>
      <c r="C33" s="1" t="s">
        <v>1378</v>
      </c>
      <c r="D33" s="1" t="s">
        <v>1384</v>
      </c>
      <c r="E33" s="1" t="s">
        <v>1385</v>
      </c>
      <c r="F33" s="1" t="s">
        <v>1386</v>
      </c>
      <c r="G33" s="1" t="s">
        <v>1385</v>
      </c>
      <c r="H33" s="1" t="s">
        <v>1386</v>
      </c>
      <c r="I33" s="1" t="s">
        <v>1387</v>
      </c>
      <c r="J33" s="1" t="s">
        <v>1388</v>
      </c>
      <c r="K33" s="1" t="s">
        <v>1387</v>
      </c>
      <c r="L33" s="1" t="s">
        <v>1388</v>
      </c>
      <c r="M33" s="1"/>
      <c r="N33" s="1"/>
    </row>
    <row r="34" spans="1:14" ht="18.75" customHeight="1" x14ac:dyDescent="0.25">
      <c r="A34" s="1"/>
      <c r="B34" s="1" t="s">
        <v>35</v>
      </c>
      <c r="C34" s="1" t="s">
        <v>1446</v>
      </c>
      <c r="D34" s="1">
        <v>13</v>
      </c>
      <c r="E34" s="1" t="s">
        <v>451</v>
      </c>
      <c r="F34" s="1" t="s">
        <v>1450</v>
      </c>
      <c r="G34" s="1" t="s">
        <v>451</v>
      </c>
      <c r="H34" s="1" t="s">
        <v>1450</v>
      </c>
      <c r="I34" s="1" t="s">
        <v>451</v>
      </c>
      <c r="J34" s="1" t="s">
        <v>1450</v>
      </c>
      <c r="K34" s="1" t="s">
        <v>451</v>
      </c>
      <c r="L34" s="1" t="s">
        <v>1450</v>
      </c>
      <c r="M34" s="1" t="s">
        <v>451</v>
      </c>
      <c r="N34" s="1" t="s">
        <v>1450</v>
      </c>
    </row>
    <row r="35" spans="1:14" ht="18.75" customHeight="1" x14ac:dyDescent="0.25">
      <c r="A35" s="1"/>
      <c r="B35" s="1" t="s">
        <v>36</v>
      </c>
      <c r="C35" s="1" t="s">
        <v>1451</v>
      </c>
      <c r="D35" s="1" t="s">
        <v>1452</v>
      </c>
      <c r="E35" s="1" t="s">
        <v>482</v>
      </c>
      <c r="F35" s="1" t="s">
        <v>1454</v>
      </c>
      <c r="G35" s="1" t="s">
        <v>482</v>
      </c>
      <c r="H35" s="1" t="s">
        <v>1454</v>
      </c>
      <c r="I35" s="1" t="s">
        <v>482</v>
      </c>
      <c r="J35" s="1" t="s">
        <v>1454</v>
      </c>
      <c r="K35" s="1" t="s">
        <v>481</v>
      </c>
      <c r="L35" s="1" t="s">
        <v>1455</v>
      </c>
      <c r="M35" s="1" t="s">
        <v>481</v>
      </c>
      <c r="N35" s="1" t="s">
        <v>1455</v>
      </c>
    </row>
    <row r="36" spans="1:14" x14ac:dyDescent="0.25">
      <c r="C36" s="93" t="s">
        <v>66</v>
      </c>
    </row>
    <row r="37" spans="1:14" x14ac:dyDescent="0.25">
      <c r="A37" s="164" t="s">
        <v>124</v>
      </c>
      <c r="B37" s="164" t="s">
        <v>395</v>
      </c>
      <c r="C37" s="164" t="s">
        <v>396</v>
      </c>
      <c r="D37" s="164"/>
      <c r="E37" s="164" t="s">
        <v>397</v>
      </c>
      <c r="F37" s="164"/>
      <c r="G37" s="164" t="s">
        <v>398</v>
      </c>
      <c r="H37" s="164"/>
      <c r="I37" s="164" t="s">
        <v>399</v>
      </c>
      <c r="J37" s="164"/>
      <c r="K37" s="164" t="s">
        <v>400</v>
      </c>
      <c r="L37" s="164"/>
      <c r="M37" s="164" t="s">
        <v>401</v>
      </c>
      <c r="N37" s="164"/>
    </row>
    <row r="38" spans="1:14" ht="66" customHeight="1" x14ac:dyDescent="0.25">
      <c r="A38" s="164"/>
      <c r="B38" s="164"/>
      <c r="C38" s="2" t="s">
        <v>402</v>
      </c>
      <c r="D38" s="2" t="s">
        <v>403</v>
      </c>
      <c r="E38" s="2" t="s">
        <v>402</v>
      </c>
      <c r="F38" s="2" t="s">
        <v>403</v>
      </c>
      <c r="G38" s="2" t="s">
        <v>402</v>
      </c>
      <c r="H38" s="2" t="s">
        <v>403</v>
      </c>
      <c r="I38" s="2" t="s">
        <v>402</v>
      </c>
      <c r="J38" s="2" t="s">
        <v>403</v>
      </c>
      <c r="K38" s="2" t="s">
        <v>402</v>
      </c>
      <c r="L38" s="2" t="s">
        <v>403</v>
      </c>
      <c r="M38" s="2" t="s">
        <v>402</v>
      </c>
      <c r="N38" s="2" t="s">
        <v>403</v>
      </c>
    </row>
    <row r="39" spans="1:14" x14ac:dyDescent="0.25">
      <c r="A39" s="1"/>
      <c r="B39" s="1" t="s">
        <v>6</v>
      </c>
      <c r="C39" s="1" t="s">
        <v>1312</v>
      </c>
      <c r="D39" s="1" t="s">
        <v>1313</v>
      </c>
      <c r="E39" s="1" t="s">
        <v>1314</v>
      </c>
      <c r="F39" s="1" t="s">
        <v>1315</v>
      </c>
      <c r="G39" s="1" t="s">
        <v>1316</v>
      </c>
      <c r="H39" s="1" t="s">
        <v>1315</v>
      </c>
      <c r="I39" s="1" t="s">
        <v>1316</v>
      </c>
      <c r="J39" s="1" t="s">
        <v>1315</v>
      </c>
      <c r="K39" s="1"/>
      <c r="L39" s="1"/>
      <c r="M39" s="1"/>
      <c r="N39" s="1"/>
    </row>
    <row r="40" spans="1:14" x14ac:dyDescent="0.25">
      <c r="A40" s="1"/>
      <c r="B40" s="1" t="s">
        <v>7</v>
      </c>
      <c r="C40" s="1" t="s">
        <v>1327</v>
      </c>
      <c r="D40" s="1" t="s">
        <v>1328</v>
      </c>
      <c r="E40" s="1" t="s">
        <v>412</v>
      </c>
      <c r="F40" s="1" t="s">
        <v>1329</v>
      </c>
      <c r="G40" s="1" t="s">
        <v>1330</v>
      </c>
      <c r="H40" s="1" t="s">
        <v>1331</v>
      </c>
      <c r="I40" s="1" t="s">
        <v>1330</v>
      </c>
      <c r="J40" s="1" t="s">
        <v>1331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5">
      <c r="A41" s="1"/>
      <c r="B41" s="1" t="s">
        <v>8</v>
      </c>
      <c r="C41" s="1" t="s">
        <v>1322</v>
      </c>
      <c r="D41" s="1" t="s">
        <v>1323</v>
      </c>
      <c r="E41" s="1" t="s">
        <v>1325</v>
      </c>
      <c r="F41" s="1" t="s">
        <v>1326</v>
      </c>
      <c r="G41" s="1" t="s">
        <v>1325</v>
      </c>
      <c r="H41" s="1" t="s">
        <v>1326</v>
      </c>
      <c r="I41" s="1" t="s">
        <v>1325</v>
      </c>
      <c r="J41" s="1" t="s">
        <v>1326</v>
      </c>
      <c r="K41" s="1"/>
      <c r="L41" s="1"/>
      <c r="M41" s="1"/>
      <c r="N41" s="1"/>
    </row>
    <row r="42" spans="1:14" x14ac:dyDescent="0.25">
      <c r="A42" s="1"/>
      <c r="B42" s="1" t="s">
        <v>9</v>
      </c>
      <c r="C42" s="1" t="s">
        <v>1355</v>
      </c>
      <c r="D42" s="1" t="s">
        <v>1356</v>
      </c>
      <c r="E42" s="1" t="s">
        <v>1357</v>
      </c>
      <c r="F42" s="1" t="s">
        <v>1358</v>
      </c>
      <c r="G42" s="1" t="s">
        <v>1357</v>
      </c>
      <c r="H42" s="1" t="s">
        <v>1358</v>
      </c>
      <c r="I42" s="1" t="s">
        <v>1357</v>
      </c>
      <c r="J42" s="1" t="s">
        <v>1358</v>
      </c>
      <c r="K42" s="1">
        <v>0</v>
      </c>
      <c r="L42" s="1">
        <v>0</v>
      </c>
      <c r="M42" s="1">
        <v>0</v>
      </c>
      <c r="N42" s="1">
        <f ca="1">-B42:N42+L45</f>
        <v>0</v>
      </c>
    </row>
    <row r="43" spans="1:14" x14ac:dyDescent="0.25">
      <c r="A43" s="1"/>
      <c r="B43" s="1" t="s">
        <v>10</v>
      </c>
      <c r="C43" s="1" t="s">
        <v>1268</v>
      </c>
      <c r="D43" s="1" t="s">
        <v>1269</v>
      </c>
      <c r="E43" s="1" t="s">
        <v>493</v>
      </c>
      <c r="F43" s="1" t="s">
        <v>1270</v>
      </c>
      <c r="G43" s="1" t="s">
        <v>493</v>
      </c>
      <c r="H43" s="1" t="s">
        <v>1270</v>
      </c>
      <c r="I43" s="1" t="s">
        <v>493</v>
      </c>
      <c r="J43" s="1" t="s">
        <v>1270</v>
      </c>
      <c r="K43" s="1"/>
      <c r="L43" s="1"/>
      <c r="M43" s="1"/>
      <c r="N43" s="1"/>
    </row>
    <row r="44" spans="1:14" x14ac:dyDescent="0.25">
      <c r="A44" s="1"/>
      <c r="B44" s="1" t="s">
        <v>11</v>
      </c>
      <c r="C44" s="1" t="s">
        <v>1403</v>
      </c>
      <c r="D44" s="1">
        <v>0</v>
      </c>
      <c r="E44" s="1" t="s">
        <v>426</v>
      </c>
      <c r="F44" s="1" t="s">
        <v>1404</v>
      </c>
      <c r="G44" s="1" t="s">
        <v>426</v>
      </c>
      <c r="H44" s="1" t="s">
        <v>1405</v>
      </c>
      <c r="I44" s="1" t="s">
        <v>426</v>
      </c>
      <c r="J44" s="1" t="s">
        <v>1405</v>
      </c>
      <c r="K44" s="1"/>
      <c r="L44" s="1"/>
      <c r="M44" s="1"/>
      <c r="N44" s="1"/>
    </row>
    <row r="45" spans="1:14" x14ac:dyDescent="0.25">
      <c r="A45" s="1"/>
      <c r="B45" s="1" t="s">
        <v>12</v>
      </c>
      <c r="C45" s="1" t="s">
        <v>1273</v>
      </c>
      <c r="D45" s="1" t="s">
        <v>1274</v>
      </c>
      <c r="E45" s="1" t="s">
        <v>1275</v>
      </c>
      <c r="F45" s="1" t="s">
        <v>1276</v>
      </c>
      <c r="G45" s="1" t="s">
        <v>1275</v>
      </c>
      <c r="H45" s="1" t="s">
        <v>1276</v>
      </c>
      <c r="I45" s="1" t="s">
        <v>1275</v>
      </c>
      <c r="J45" s="1" t="s">
        <v>1276</v>
      </c>
      <c r="K45" s="1"/>
      <c r="L45" s="1"/>
      <c r="M45" s="1"/>
      <c r="N45" s="1"/>
    </row>
    <row r="46" spans="1:14" x14ac:dyDescent="0.25">
      <c r="A46" s="1"/>
      <c r="B46" s="1" t="s">
        <v>13</v>
      </c>
      <c r="C46" s="1" t="s">
        <v>414</v>
      </c>
      <c r="D46" s="1" t="s">
        <v>418</v>
      </c>
      <c r="E46" s="1" t="s">
        <v>419</v>
      </c>
      <c r="F46" s="1" t="s">
        <v>420</v>
      </c>
      <c r="G46" s="1" t="s">
        <v>419</v>
      </c>
      <c r="H46" s="1" t="s">
        <v>420</v>
      </c>
      <c r="I46" s="1" t="s">
        <v>421</v>
      </c>
      <c r="J46" s="1" t="s">
        <v>422</v>
      </c>
      <c r="K46" s="1"/>
      <c r="L46" s="1"/>
      <c r="M46" s="1"/>
      <c r="N46" s="1"/>
    </row>
    <row r="47" spans="1:14" x14ac:dyDescent="0.25">
      <c r="A47" s="1"/>
      <c r="B47" s="1" t="s">
        <v>14</v>
      </c>
      <c r="C47" s="1" t="s">
        <v>1372</v>
      </c>
      <c r="D47" s="1" t="s">
        <v>1373</v>
      </c>
      <c r="E47" s="1" t="s">
        <v>1374</v>
      </c>
      <c r="F47" s="1" t="s">
        <v>1375</v>
      </c>
      <c r="G47" s="1"/>
      <c r="H47" s="1"/>
      <c r="I47" s="1" t="s">
        <v>1374</v>
      </c>
      <c r="J47" s="1" t="s">
        <v>1375</v>
      </c>
      <c r="K47" s="1"/>
      <c r="L47" s="1"/>
      <c r="M47" s="1"/>
      <c r="N47" s="1"/>
    </row>
    <row r="48" spans="1:14" x14ac:dyDescent="0.25">
      <c r="A48" s="1"/>
      <c r="B48" s="1" t="s">
        <v>15</v>
      </c>
      <c r="C48" s="1" t="s">
        <v>1365</v>
      </c>
      <c r="D48" s="1" t="s">
        <v>1366</v>
      </c>
      <c r="E48" s="1" t="s">
        <v>1367</v>
      </c>
      <c r="F48" s="1" t="s">
        <v>1368</v>
      </c>
      <c r="G48" s="1" t="s">
        <v>1369</v>
      </c>
      <c r="H48" s="1" t="s">
        <v>1370</v>
      </c>
      <c r="I48" s="1" t="s">
        <v>1369</v>
      </c>
      <c r="J48" s="1" t="s">
        <v>1370</v>
      </c>
      <c r="K48" s="1"/>
      <c r="L48" s="1"/>
      <c r="M48" s="1"/>
      <c r="N48" s="1"/>
    </row>
    <row r="49" spans="1:14" x14ac:dyDescent="0.25">
      <c r="A49" s="1"/>
      <c r="B49" s="1" t="s">
        <v>16</v>
      </c>
      <c r="C49" s="1" t="s">
        <v>1426</v>
      </c>
      <c r="D49" s="1" t="s">
        <v>1427</v>
      </c>
      <c r="E49" s="1" t="s">
        <v>442</v>
      </c>
      <c r="F49" s="1" t="s">
        <v>1428</v>
      </c>
      <c r="G49" s="1" t="s">
        <v>442</v>
      </c>
      <c r="H49" s="1" t="s">
        <v>1428</v>
      </c>
      <c r="I49" s="1" t="s">
        <v>442</v>
      </c>
      <c r="J49" s="1" t="s">
        <v>1428</v>
      </c>
      <c r="K49" s="1"/>
      <c r="L49" s="1"/>
      <c r="M49" s="1"/>
      <c r="N49" s="1"/>
    </row>
    <row r="50" spans="1:14" x14ac:dyDescent="0.25">
      <c r="A50" s="1"/>
      <c r="B50" s="1" t="s">
        <v>17</v>
      </c>
      <c r="C50" s="1" t="s">
        <v>437</v>
      </c>
      <c r="D50" s="1" t="s">
        <v>1279</v>
      </c>
      <c r="E50" s="1" t="s">
        <v>1280</v>
      </c>
      <c r="F50" s="1" t="s">
        <v>1281</v>
      </c>
      <c r="G50" s="1" t="s">
        <v>1280</v>
      </c>
      <c r="H50" s="1" t="s">
        <v>1281</v>
      </c>
      <c r="I50" s="1" t="s">
        <v>1280</v>
      </c>
      <c r="J50" s="1" t="s">
        <v>1281</v>
      </c>
      <c r="K50" s="1"/>
      <c r="L50" s="1"/>
      <c r="M50" s="1"/>
      <c r="N50" s="1"/>
    </row>
    <row r="51" spans="1:14" x14ac:dyDescent="0.25">
      <c r="A51" s="1"/>
      <c r="B51" s="1" t="s">
        <v>18</v>
      </c>
      <c r="C51" s="1" t="s">
        <v>1361</v>
      </c>
      <c r="D51" s="1" t="s">
        <v>1362</v>
      </c>
      <c r="E51" s="1" t="s">
        <v>424</v>
      </c>
      <c r="F51" s="1" t="s">
        <v>1363</v>
      </c>
      <c r="G51" s="1" t="s">
        <v>424</v>
      </c>
      <c r="H51" s="1" t="s">
        <v>1363</v>
      </c>
      <c r="I51" s="1" t="s">
        <v>424</v>
      </c>
      <c r="J51" s="1" t="s">
        <v>1363</v>
      </c>
      <c r="K51" s="1"/>
      <c r="L51" s="1"/>
      <c r="M51" s="1"/>
      <c r="N51" s="1"/>
    </row>
    <row r="52" spans="1:14" x14ac:dyDescent="0.25">
      <c r="A52" s="1"/>
      <c r="B52" s="1" t="s">
        <v>33</v>
      </c>
      <c r="C52" s="1" t="s">
        <v>1303</v>
      </c>
      <c r="D52" s="1" t="s">
        <v>1304</v>
      </c>
      <c r="E52" s="1" t="s">
        <v>1305</v>
      </c>
      <c r="F52" s="1" t="s">
        <v>1306</v>
      </c>
      <c r="G52" s="1" t="s">
        <v>1305</v>
      </c>
      <c r="H52" s="1" t="s">
        <v>1306</v>
      </c>
      <c r="I52" s="1" t="s">
        <v>1305</v>
      </c>
      <c r="J52" s="1" t="s">
        <v>1306</v>
      </c>
      <c r="K52" s="1"/>
      <c r="L52" s="1"/>
      <c r="M52" s="1"/>
      <c r="N52" s="1"/>
    </row>
    <row r="53" spans="1:14" x14ac:dyDescent="0.25">
      <c r="A53" s="1"/>
      <c r="B53" s="1" t="s">
        <v>19</v>
      </c>
      <c r="C53" s="1" t="s">
        <v>1439</v>
      </c>
      <c r="D53" s="1" t="s">
        <v>1440</v>
      </c>
      <c r="E53" s="1" t="s">
        <v>450</v>
      </c>
      <c r="F53" s="1" t="s">
        <v>1441</v>
      </c>
      <c r="G53" s="1" t="s">
        <v>450</v>
      </c>
      <c r="H53" s="1"/>
      <c r="I53" s="1" t="s">
        <v>450</v>
      </c>
      <c r="J53" s="1" t="s">
        <v>1441</v>
      </c>
      <c r="K53" s="1"/>
      <c r="L53" s="1"/>
      <c r="M53" s="1"/>
      <c r="N53" s="1"/>
    </row>
    <row r="54" spans="1:14" x14ac:dyDescent="0.25">
      <c r="A54" s="1"/>
      <c r="B54" s="1" t="s">
        <v>20</v>
      </c>
      <c r="C54" s="1" t="s">
        <v>1420</v>
      </c>
      <c r="D54" s="1" t="s">
        <v>1421</v>
      </c>
      <c r="E54" s="1" t="s">
        <v>436</v>
      </c>
      <c r="F54" s="1" t="s">
        <v>1422</v>
      </c>
      <c r="G54" s="1" t="s">
        <v>435</v>
      </c>
      <c r="H54" s="1" t="s">
        <v>1423</v>
      </c>
      <c r="I54" s="1" t="s">
        <v>436</v>
      </c>
      <c r="J54" s="1" t="s">
        <v>1422</v>
      </c>
      <c r="K54" s="1"/>
      <c r="L54" s="1"/>
      <c r="M54" s="1"/>
      <c r="N54" s="1"/>
    </row>
    <row r="55" spans="1:14" x14ac:dyDescent="0.25">
      <c r="A55" s="1"/>
      <c r="B55" s="1" t="s">
        <v>21</v>
      </c>
      <c r="C55" s="1" t="s">
        <v>1456</v>
      </c>
      <c r="D55" s="1" t="s">
        <v>1457</v>
      </c>
      <c r="E55" s="1" t="s">
        <v>1458</v>
      </c>
      <c r="F55" s="1" t="s">
        <v>1459</v>
      </c>
      <c r="G55" s="1" t="s">
        <v>1458</v>
      </c>
      <c r="H55" s="1" t="s">
        <v>1459</v>
      </c>
      <c r="I55" s="1" t="s">
        <v>1458</v>
      </c>
      <c r="J55" s="1" t="s">
        <v>1459</v>
      </c>
      <c r="K55" s="1"/>
      <c r="L55" s="1"/>
      <c r="M55" s="1"/>
      <c r="N55" s="1"/>
    </row>
    <row r="56" spans="1:14" x14ac:dyDescent="0.25">
      <c r="A56" s="1"/>
      <c r="B56" s="1" t="s">
        <v>22</v>
      </c>
      <c r="C56" s="1" t="s">
        <v>1334</v>
      </c>
      <c r="D56" s="1" t="s">
        <v>1335</v>
      </c>
      <c r="E56" s="1" t="s">
        <v>408</v>
      </c>
      <c r="F56" s="1" t="s">
        <v>1336</v>
      </c>
      <c r="G56" s="1" t="s">
        <v>408</v>
      </c>
      <c r="H56" s="1" t="s">
        <v>1336</v>
      </c>
      <c r="I56" s="1" t="s">
        <v>407</v>
      </c>
      <c r="J56" s="1" t="s">
        <v>1337</v>
      </c>
      <c r="K56" s="1" t="s">
        <v>408</v>
      </c>
      <c r="L56" s="1" t="s">
        <v>1336</v>
      </c>
      <c r="M56" s="1" t="s">
        <v>407</v>
      </c>
      <c r="N56" s="1" t="s">
        <v>1337</v>
      </c>
    </row>
    <row r="57" spans="1:14" x14ac:dyDescent="0.25">
      <c r="A57" s="1"/>
      <c r="B57" s="1" t="s">
        <v>23</v>
      </c>
      <c r="C57" s="1" t="s">
        <v>454</v>
      </c>
      <c r="D57" s="1" t="s">
        <v>455</v>
      </c>
      <c r="E57" s="1" t="s">
        <v>460</v>
      </c>
      <c r="F57" s="1" t="s">
        <v>461</v>
      </c>
      <c r="G57" s="1" t="s">
        <v>462</v>
      </c>
      <c r="H57" s="1" t="s">
        <v>463</v>
      </c>
      <c r="I57" s="1" t="s">
        <v>462</v>
      </c>
      <c r="J57" s="1" t="s">
        <v>463</v>
      </c>
      <c r="K57" s="1" t="s">
        <v>462</v>
      </c>
      <c r="L57" s="1" t="s">
        <v>463</v>
      </c>
      <c r="M57" s="1" t="s">
        <v>257</v>
      </c>
      <c r="N57" s="1"/>
    </row>
    <row r="58" spans="1:14" x14ac:dyDescent="0.25">
      <c r="A58" s="1"/>
      <c r="B58" s="1" t="s">
        <v>24</v>
      </c>
      <c r="C58" s="1" t="s">
        <v>464</v>
      </c>
      <c r="D58" s="1" t="s">
        <v>471</v>
      </c>
      <c r="E58" s="1" t="s">
        <v>472</v>
      </c>
      <c r="F58" s="1" t="s">
        <v>473</v>
      </c>
      <c r="G58" s="1" t="s">
        <v>474</v>
      </c>
      <c r="H58" s="1" t="s">
        <v>469</v>
      </c>
      <c r="I58" s="1" t="s">
        <v>474</v>
      </c>
      <c r="J58" s="1" t="s">
        <v>469</v>
      </c>
      <c r="K58" s="1"/>
      <c r="L58" s="1"/>
      <c r="M58" s="1" t="s">
        <v>474</v>
      </c>
      <c r="N58" s="1" t="s">
        <v>469</v>
      </c>
    </row>
    <row r="59" spans="1:14" x14ac:dyDescent="0.25">
      <c r="A59" s="1"/>
      <c r="B59" s="1" t="s">
        <v>25</v>
      </c>
      <c r="C59" s="1" t="s">
        <v>1341</v>
      </c>
      <c r="D59" s="1" t="s">
        <v>1342</v>
      </c>
      <c r="E59" s="1" t="s">
        <v>1343</v>
      </c>
      <c r="F59" s="1" t="s">
        <v>1344</v>
      </c>
      <c r="G59" s="1" t="s">
        <v>1343</v>
      </c>
      <c r="H59" s="1" t="s">
        <v>1344</v>
      </c>
      <c r="I59" s="1" t="s">
        <v>477</v>
      </c>
      <c r="J59" s="1" t="s">
        <v>1345</v>
      </c>
      <c r="K59" s="1" t="s">
        <v>477</v>
      </c>
      <c r="L59" s="1" t="s">
        <v>1345</v>
      </c>
      <c r="M59" s="1" t="s">
        <v>477</v>
      </c>
      <c r="N59" s="1" t="s">
        <v>1345</v>
      </c>
    </row>
    <row r="60" spans="1:14" x14ac:dyDescent="0.25">
      <c r="A60" s="1"/>
      <c r="B60" s="1" t="s">
        <v>26</v>
      </c>
      <c r="C60" s="1" t="s">
        <v>1348</v>
      </c>
      <c r="D60" s="1" t="s">
        <v>1349</v>
      </c>
      <c r="E60" s="1" t="s">
        <v>480</v>
      </c>
      <c r="F60" s="1" t="s">
        <v>1350</v>
      </c>
      <c r="G60" s="1" t="s">
        <v>1351</v>
      </c>
      <c r="H60" s="1" t="s">
        <v>1352</v>
      </c>
      <c r="I60" s="1" t="s">
        <v>480</v>
      </c>
      <c r="J60" s="1" t="s">
        <v>1350</v>
      </c>
      <c r="K60" s="1" t="s">
        <v>480</v>
      </c>
      <c r="L60" s="1" t="s">
        <v>1350</v>
      </c>
      <c r="M60" s="1">
        <v>0</v>
      </c>
      <c r="N60" s="1">
        <v>0</v>
      </c>
    </row>
    <row r="61" spans="1:14" x14ac:dyDescent="0.25">
      <c r="A61" s="1"/>
      <c r="B61" s="1" t="s">
        <v>27</v>
      </c>
      <c r="C61" s="1" t="s">
        <v>484</v>
      </c>
      <c r="D61" s="1" t="s">
        <v>485</v>
      </c>
      <c r="E61" s="1" t="s">
        <v>490</v>
      </c>
      <c r="F61" s="1" t="s">
        <v>491</v>
      </c>
      <c r="G61" s="1" t="s">
        <v>490</v>
      </c>
      <c r="H61" s="1" t="s">
        <v>491</v>
      </c>
      <c r="I61" s="1" t="s">
        <v>490</v>
      </c>
      <c r="J61" s="1" t="s">
        <v>491</v>
      </c>
      <c r="K61" s="1" t="s">
        <v>490</v>
      </c>
      <c r="L61" s="1" t="s">
        <v>491</v>
      </c>
      <c r="M61" s="1"/>
      <c r="N61" s="1"/>
    </row>
    <row r="62" spans="1:14" x14ac:dyDescent="0.25">
      <c r="A62" s="1"/>
      <c r="B62" s="164" t="s">
        <v>122</v>
      </c>
      <c r="C62" s="1" t="s">
        <v>1407</v>
      </c>
      <c r="D62" s="1" t="s">
        <v>1408</v>
      </c>
      <c r="E62" s="1" t="s">
        <v>1409</v>
      </c>
      <c r="F62" s="1" t="s">
        <v>1410</v>
      </c>
      <c r="G62" s="1" t="s">
        <v>1411</v>
      </c>
      <c r="H62" s="1" t="s">
        <v>1412</v>
      </c>
      <c r="I62" s="1" t="s">
        <v>1411</v>
      </c>
      <c r="J62" s="1" t="s">
        <v>1412</v>
      </c>
      <c r="K62" s="1"/>
      <c r="L62" s="1"/>
      <c r="M62" s="1" t="s">
        <v>1409</v>
      </c>
      <c r="N62" s="1" t="s">
        <v>1410</v>
      </c>
    </row>
    <row r="63" spans="1:14" x14ac:dyDescent="0.25">
      <c r="A63" s="1"/>
      <c r="B63" s="164"/>
      <c r="C63" s="1" t="s">
        <v>1413</v>
      </c>
      <c r="D63" s="1" t="s">
        <v>1414</v>
      </c>
      <c r="E63" s="1"/>
      <c r="F63" s="1"/>
      <c r="G63" s="1" t="s">
        <v>1415</v>
      </c>
      <c r="H63" s="1" t="s">
        <v>1416</v>
      </c>
      <c r="I63" s="1"/>
      <c r="J63" s="1"/>
      <c r="K63" s="1"/>
      <c r="L63" s="1"/>
      <c r="M63" s="1"/>
      <c r="N63" s="1"/>
    </row>
    <row r="64" spans="1:14" x14ac:dyDescent="0.25">
      <c r="A64" s="1"/>
      <c r="B64" s="1" t="s">
        <v>29</v>
      </c>
      <c r="C64" s="1" t="s">
        <v>1431</v>
      </c>
      <c r="D64" s="1" t="s">
        <v>1432</v>
      </c>
      <c r="E64" s="1" t="s">
        <v>448</v>
      </c>
      <c r="F64" s="1" t="s">
        <v>1433</v>
      </c>
      <c r="G64" s="1" t="s">
        <v>448</v>
      </c>
      <c r="H64" s="1" t="s">
        <v>1433</v>
      </c>
      <c r="I64" s="1" t="s">
        <v>449</v>
      </c>
      <c r="J64" s="1" t="s">
        <v>1434</v>
      </c>
      <c r="K64" s="1" t="s">
        <v>449</v>
      </c>
      <c r="L64" s="1" t="s">
        <v>1434</v>
      </c>
      <c r="M64" s="1" t="s">
        <v>449</v>
      </c>
      <c r="N64" s="1" t="s">
        <v>1434</v>
      </c>
    </row>
    <row r="65" spans="1:14" x14ac:dyDescent="0.25">
      <c r="A65" s="1"/>
      <c r="B65" s="1" t="s">
        <v>30</v>
      </c>
      <c r="C65" s="1" t="s">
        <v>1395</v>
      </c>
      <c r="D65" s="1" t="s">
        <v>1389</v>
      </c>
      <c r="E65" s="1" t="s">
        <v>1390</v>
      </c>
      <c r="F65" s="1" t="s">
        <v>1391</v>
      </c>
      <c r="G65" s="1" t="s">
        <v>1390</v>
      </c>
      <c r="H65" s="1" t="s">
        <v>1392</v>
      </c>
      <c r="I65" s="1" t="s">
        <v>1393</v>
      </c>
      <c r="J65" s="1" t="s">
        <v>1394</v>
      </c>
      <c r="K65" s="1" t="s">
        <v>1393</v>
      </c>
      <c r="L65" s="1" t="s">
        <v>1394</v>
      </c>
      <c r="M65" s="1" t="s">
        <v>1393</v>
      </c>
      <c r="N65" s="1" t="s">
        <v>1394</v>
      </c>
    </row>
    <row r="66" spans="1:14" x14ac:dyDescent="0.25">
      <c r="A66" s="1"/>
      <c r="B66" s="1" t="s">
        <v>31</v>
      </c>
      <c r="C66" s="1" t="s">
        <v>1295</v>
      </c>
      <c r="D66" s="1" t="s">
        <v>1296</v>
      </c>
      <c r="E66" s="1" t="s">
        <v>431</v>
      </c>
      <c r="F66" s="1" t="s">
        <v>1297</v>
      </c>
      <c r="G66" s="1" t="s">
        <v>430</v>
      </c>
      <c r="H66" s="1" t="s">
        <v>1298</v>
      </c>
      <c r="I66" s="1" t="s">
        <v>432</v>
      </c>
      <c r="J66" s="1" t="s">
        <v>1299</v>
      </c>
      <c r="K66" s="1" t="s">
        <v>431</v>
      </c>
      <c r="L66" s="1" t="s">
        <v>1297</v>
      </c>
      <c r="M66" s="1" t="s">
        <v>431</v>
      </c>
      <c r="N66" s="1" t="s">
        <v>1297</v>
      </c>
    </row>
    <row r="67" spans="1:14" x14ac:dyDescent="0.25">
      <c r="A67" s="1"/>
      <c r="B67" s="1" t="s">
        <v>32</v>
      </c>
      <c r="C67" s="1" t="s">
        <v>1284</v>
      </c>
      <c r="D67" s="1" t="s">
        <v>1288</v>
      </c>
      <c r="E67" s="1" t="s">
        <v>1285</v>
      </c>
      <c r="F67" s="1" t="s">
        <v>1286</v>
      </c>
      <c r="G67" s="1" t="s">
        <v>1285</v>
      </c>
      <c r="H67" s="1" t="s">
        <v>1287</v>
      </c>
      <c r="I67" s="1" t="s">
        <v>1285</v>
      </c>
      <c r="J67" s="1" t="s">
        <v>1286</v>
      </c>
      <c r="K67" s="1" t="s">
        <v>257</v>
      </c>
      <c r="L67" s="1" t="s">
        <v>257</v>
      </c>
      <c r="M67" s="1" t="s">
        <v>497</v>
      </c>
      <c r="N67" s="1" t="s">
        <v>498</v>
      </c>
    </row>
    <row r="68" spans="1:14" x14ac:dyDescent="0.25">
      <c r="A68" s="1"/>
      <c r="B68" s="1" t="s">
        <v>34</v>
      </c>
      <c r="C68" s="1" t="s">
        <v>1378</v>
      </c>
      <c r="D68" s="1" t="s">
        <v>1379</v>
      </c>
      <c r="E68" s="1" t="s">
        <v>1380</v>
      </c>
      <c r="F68" s="1" t="s">
        <v>1381</v>
      </c>
      <c r="G68" s="1" t="s">
        <v>1380</v>
      </c>
      <c r="H68" s="1" t="s">
        <v>1381</v>
      </c>
      <c r="I68" s="1" t="s">
        <v>1382</v>
      </c>
      <c r="J68" s="1" t="s">
        <v>1383</v>
      </c>
      <c r="K68" s="1" t="s">
        <v>1382</v>
      </c>
      <c r="L68" s="1" t="s">
        <v>1383</v>
      </c>
      <c r="M68" s="1"/>
      <c r="N68" s="1"/>
    </row>
    <row r="69" spans="1:14" x14ac:dyDescent="0.25">
      <c r="A69" s="1"/>
      <c r="B69" s="1" t="s">
        <v>35</v>
      </c>
      <c r="C69" s="1" t="s">
        <v>1446</v>
      </c>
      <c r="D69" s="1">
        <v>13</v>
      </c>
      <c r="E69" s="1" t="s">
        <v>452</v>
      </c>
      <c r="F69" s="1" t="s">
        <v>1447</v>
      </c>
      <c r="G69" s="1" t="s">
        <v>452</v>
      </c>
      <c r="H69" s="1" t="s">
        <v>1448</v>
      </c>
      <c r="I69" s="1" t="s">
        <v>453</v>
      </c>
      <c r="J69" s="1" t="s">
        <v>1449</v>
      </c>
      <c r="K69" s="1" t="s">
        <v>452</v>
      </c>
      <c r="L69" s="1" t="s">
        <v>1448</v>
      </c>
      <c r="M69" s="1" t="s">
        <v>453</v>
      </c>
      <c r="N69" s="1" t="s">
        <v>1449</v>
      </c>
    </row>
    <row r="70" spans="1:14" x14ac:dyDescent="0.25">
      <c r="A70" s="1"/>
      <c r="B70" s="1" t="s">
        <v>36</v>
      </c>
      <c r="C70" s="1" t="s">
        <v>1451</v>
      </c>
      <c r="D70" s="1" t="s">
        <v>1452</v>
      </c>
      <c r="E70" s="1" t="s">
        <v>483</v>
      </c>
      <c r="F70" s="1" t="s">
        <v>1453</v>
      </c>
      <c r="G70" s="1" t="s">
        <v>483</v>
      </c>
      <c r="H70" s="1" t="s">
        <v>1453</v>
      </c>
      <c r="I70" s="1" t="s">
        <v>483</v>
      </c>
      <c r="J70" s="1" t="s">
        <v>1453</v>
      </c>
      <c r="K70" s="1" t="s">
        <v>483</v>
      </c>
      <c r="L70" s="1" t="s">
        <v>1453</v>
      </c>
      <c r="M70" s="1" t="s">
        <v>483</v>
      </c>
      <c r="N70" s="1" t="s">
        <v>1453</v>
      </c>
    </row>
  </sheetData>
  <mergeCells count="19">
    <mergeCell ref="K37:L37"/>
    <mergeCell ref="M37:N37"/>
    <mergeCell ref="C2:D2"/>
    <mergeCell ref="E2:F2"/>
    <mergeCell ref="G2:H2"/>
    <mergeCell ref="I2:J2"/>
    <mergeCell ref="K2:L2"/>
    <mergeCell ref="M2:N2"/>
    <mergeCell ref="C37:D37"/>
    <mergeCell ref="E37:F37"/>
    <mergeCell ref="G37:H37"/>
    <mergeCell ref="I37:J37"/>
    <mergeCell ref="B62:B63"/>
    <mergeCell ref="B1:J1"/>
    <mergeCell ref="B2:B3"/>
    <mergeCell ref="A2:A3"/>
    <mergeCell ref="B37:B38"/>
    <mergeCell ref="A37:A38"/>
    <mergeCell ref="B27:B2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B38" sqref="B38:H38"/>
    </sheetView>
  </sheetViews>
  <sheetFormatPr defaultRowHeight="15" x14ac:dyDescent="0.25"/>
  <cols>
    <col min="2" max="2" width="32.42578125" customWidth="1"/>
    <col min="7" max="7" width="11.28515625" bestFit="1" customWidth="1"/>
    <col min="8" max="8" width="11.7109375" customWidth="1"/>
  </cols>
  <sheetData>
    <row r="1" spans="1:14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4" x14ac:dyDescent="0.25">
      <c r="B2" s="253" t="s">
        <v>89</v>
      </c>
      <c r="C2" s="253"/>
      <c r="D2" s="253"/>
      <c r="E2" s="253"/>
      <c r="F2" s="253"/>
      <c r="G2" s="253"/>
      <c r="H2" s="253"/>
    </row>
    <row r="3" spans="1:14" x14ac:dyDescent="0.25">
      <c r="A3" s="5"/>
      <c r="B3" s="5"/>
      <c r="C3" s="252">
        <v>2014</v>
      </c>
      <c r="D3" s="252"/>
      <c r="E3" s="252"/>
      <c r="F3" s="252">
        <v>2015</v>
      </c>
      <c r="G3" s="252"/>
      <c r="H3" s="252"/>
      <c r="I3" s="252">
        <v>2016</v>
      </c>
      <c r="J3" s="252"/>
      <c r="K3" s="252"/>
      <c r="L3" s="252">
        <v>2017</v>
      </c>
      <c r="M3" s="252"/>
      <c r="N3" s="252"/>
    </row>
    <row r="4" spans="1:14" ht="45" x14ac:dyDescent="0.25">
      <c r="A4" s="5" t="s">
        <v>1</v>
      </c>
      <c r="B4" s="5" t="s">
        <v>90</v>
      </c>
      <c r="C4" s="15" t="s">
        <v>91</v>
      </c>
      <c r="D4" s="15" t="s">
        <v>92</v>
      </c>
      <c r="E4" s="15" t="s">
        <v>93</v>
      </c>
      <c r="F4" s="15" t="s">
        <v>91</v>
      </c>
      <c r="G4" s="15" t="s">
        <v>92</v>
      </c>
      <c r="H4" s="15" t="s">
        <v>93</v>
      </c>
      <c r="I4" s="15" t="s">
        <v>91</v>
      </c>
      <c r="J4" s="15" t="s">
        <v>92</v>
      </c>
      <c r="K4" s="15" t="s">
        <v>93</v>
      </c>
      <c r="L4" s="15" t="s">
        <v>91</v>
      </c>
      <c r="M4" s="15" t="s">
        <v>92</v>
      </c>
      <c r="N4" s="15" t="s">
        <v>93</v>
      </c>
    </row>
    <row r="5" spans="1:14" x14ac:dyDescent="0.25">
      <c r="A5" s="5">
        <v>1</v>
      </c>
      <c r="B5" s="5" t="s">
        <v>78</v>
      </c>
      <c r="C5" s="5">
        <v>27</v>
      </c>
      <c r="D5" s="5">
        <v>15</v>
      </c>
      <c r="E5" s="5">
        <v>56</v>
      </c>
      <c r="F5" s="5">
        <v>14</v>
      </c>
      <c r="G5" s="5">
        <v>7</v>
      </c>
      <c r="H5" s="5">
        <v>50</v>
      </c>
      <c r="I5" s="5"/>
      <c r="J5" s="5">
        <v>6</v>
      </c>
      <c r="K5" s="5"/>
      <c r="L5" s="5"/>
      <c r="M5" s="5">
        <v>4</v>
      </c>
      <c r="N5" s="5"/>
    </row>
    <row r="6" spans="1:14" x14ac:dyDescent="0.25">
      <c r="A6" s="5">
        <v>2</v>
      </c>
      <c r="B6" s="5" t="s">
        <v>79</v>
      </c>
      <c r="C6" s="5">
        <v>18</v>
      </c>
      <c r="D6" s="5">
        <v>6</v>
      </c>
      <c r="E6" s="5">
        <v>33</v>
      </c>
      <c r="F6" s="5">
        <v>23</v>
      </c>
      <c r="G6" s="5">
        <v>6</v>
      </c>
      <c r="H6" s="5">
        <v>26</v>
      </c>
      <c r="I6" s="5"/>
      <c r="J6" s="5">
        <v>5</v>
      </c>
      <c r="K6" s="5"/>
      <c r="L6" s="5"/>
      <c r="M6" s="5">
        <v>6</v>
      </c>
      <c r="N6" s="5"/>
    </row>
    <row r="7" spans="1:14" x14ac:dyDescent="0.25">
      <c r="A7" s="5">
        <v>3</v>
      </c>
      <c r="B7" s="5" t="s">
        <v>80</v>
      </c>
      <c r="C7" s="5">
        <v>9</v>
      </c>
      <c r="D7" s="5">
        <v>2</v>
      </c>
      <c r="E7" s="5">
        <v>22</v>
      </c>
      <c r="F7" s="5"/>
      <c r="G7" s="5"/>
      <c r="H7" s="5"/>
      <c r="I7" s="5"/>
      <c r="J7" s="5"/>
      <c r="K7" s="5"/>
      <c r="L7" s="5"/>
      <c r="M7" s="5">
        <v>2</v>
      </c>
      <c r="N7" s="5"/>
    </row>
    <row r="8" spans="1:14" x14ac:dyDescent="0.25">
      <c r="A8" s="5">
        <v>4</v>
      </c>
      <c r="B8" s="5" t="s">
        <v>47</v>
      </c>
      <c r="C8" s="5">
        <v>30</v>
      </c>
      <c r="D8" s="5">
        <v>2</v>
      </c>
      <c r="E8" s="5">
        <v>7</v>
      </c>
      <c r="F8" s="5">
        <v>8</v>
      </c>
      <c r="G8" s="5">
        <v>1</v>
      </c>
      <c r="H8" s="5">
        <v>13</v>
      </c>
      <c r="I8" s="5"/>
      <c r="J8" s="5">
        <v>4</v>
      </c>
      <c r="K8" s="5"/>
      <c r="L8" s="5"/>
      <c r="M8" s="5">
        <v>9</v>
      </c>
      <c r="N8" s="5"/>
    </row>
    <row r="9" spans="1:14" x14ac:dyDescent="0.25">
      <c r="A9" s="5">
        <v>5</v>
      </c>
      <c r="B9" s="5" t="s">
        <v>81</v>
      </c>
      <c r="C9" s="5">
        <v>16</v>
      </c>
      <c r="D9" s="5">
        <v>4</v>
      </c>
      <c r="E9" s="5">
        <v>25</v>
      </c>
      <c r="F9" s="5">
        <v>11</v>
      </c>
      <c r="G9" s="5"/>
      <c r="H9" s="5">
        <v>0</v>
      </c>
      <c r="I9" s="5"/>
      <c r="J9" s="5">
        <v>3</v>
      </c>
      <c r="K9" s="5"/>
      <c r="L9" s="5"/>
      <c r="M9" s="5"/>
      <c r="N9" s="5"/>
    </row>
    <row r="10" spans="1:14" x14ac:dyDescent="0.25">
      <c r="A10" s="5">
        <v>6</v>
      </c>
      <c r="B10" s="5" t="s">
        <v>48</v>
      </c>
      <c r="C10" s="5">
        <v>21</v>
      </c>
      <c r="D10" s="5">
        <v>7</v>
      </c>
      <c r="E10" s="5">
        <v>33</v>
      </c>
      <c r="F10" s="5">
        <v>13</v>
      </c>
      <c r="G10" s="5">
        <v>5</v>
      </c>
      <c r="H10" s="5">
        <v>39</v>
      </c>
      <c r="I10" s="5"/>
      <c r="J10" s="5">
        <v>1</v>
      </c>
      <c r="K10" s="5"/>
      <c r="L10" s="5"/>
      <c r="M10" s="5">
        <v>2</v>
      </c>
      <c r="N10" s="5"/>
    </row>
    <row r="11" spans="1:14" x14ac:dyDescent="0.25">
      <c r="A11" s="5">
        <v>7</v>
      </c>
      <c r="B11" s="5" t="s">
        <v>82</v>
      </c>
      <c r="C11" s="5">
        <v>41</v>
      </c>
      <c r="D11" s="5">
        <v>10</v>
      </c>
      <c r="E11" s="5">
        <v>24</v>
      </c>
      <c r="F11" s="5">
        <v>21</v>
      </c>
      <c r="G11" s="5">
        <v>4</v>
      </c>
      <c r="H11" s="5">
        <v>19</v>
      </c>
      <c r="I11" s="5"/>
      <c r="J11" s="5">
        <v>5</v>
      </c>
      <c r="K11" s="5"/>
      <c r="L11" s="5"/>
      <c r="M11" s="5">
        <v>4</v>
      </c>
      <c r="N11" s="5"/>
    </row>
    <row r="12" spans="1:14" x14ac:dyDescent="0.25">
      <c r="A12" s="5">
        <v>8</v>
      </c>
      <c r="B12" s="5" t="s">
        <v>94</v>
      </c>
      <c r="C12" s="5">
        <v>10</v>
      </c>
      <c r="D12" s="5">
        <v>3</v>
      </c>
      <c r="E12" s="5">
        <v>30</v>
      </c>
      <c r="F12" s="5">
        <v>3</v>
      </c>
      <c r="G12" s="5"/>
      <c r="H12" s="5">
        <v>0</v>
      </c>
      <c r="I12" s="5"/>
      <c r="J12" s="5">
        <v>2</v>
      </c>
      <c r="K12" s="5"/>
      <c r="L12" s="5"/>
      <c r="M12" s="5"/>
      <c r="N12" s="5"/>
    </row>
    <row r="13" spans="1:14" x14ac:dyDescent="0.25">
      <c r="A13" s="5">
        <v>9</v>
      </c>
      <c r="B13" s="5" t="s">
        <v>95</v>
      </c>
      <c r="C13" s="5">
        <v>7</v>
      </c>
      <c r="D13" s="5">
        <v>1</v>
      </c>
      <c r="E13" s="5">
        <v>14</v>
      </c>
      <c r="F13" s="5">
        <v>5</v>
      </c>
      <c r="G13" s="5"/>
      <c r="H13" s="5">
        <v>0</v>
      </c>
      <c r="I13" s="5"/>
      <c r="J13" s="5"/>
      <c r="K13" s="5"/>
      <c r="L13" s="5"/>
      <c r="M13" s="5"/>
      <c r="N13" s="5"/>
    </row>
    <row r="14" spans="1:14" x14ac:dyDescent="0.25">
      <c r="A14" s="5">
        <v>10</v>
      </c>
      <c r="B14" s="5" t="s">
        <v>83</v>
      </c>
      <c r="C14" s="5">
        <v>31</v>
      </c>
      <c r="D14" s="5">
        <v>15</v>
      </c>
      <c r="E14" s="5">
        <v>48</v>
      </c>
      <c r="F14" s="5">
        <v>22</v>
      </c>
      <c r="G14" s="5">
        <v>9</v>
      </c>
      <c r="H14" s="5">
        <v>41</v>
      </c>
      <c r="I14" s="5"/>
      <c r="J14" s="5">
        <v>8</v>
      </c>
      <c r="K14" s="5"/>
      <c r="L14" s="5"/>
      <c r="M14" s="5">
        <v>9</v>
      </c>
      <c r="N14" s="5"/>
    </row>
    <row r="15" spans="1:14" x14ac:dyDescent="0.25">
      <c r="A15" s="5">
        <v>11</v>
      </c>
      <c r="B15" s="5" t="s">
        <v>50</v>
      </c>
      <c r="C15" s="5">
        <v>19</v>
      </c>
      <c r="D15" s="5">
        <v>8</v>
      </c>
      <c r="E15" s="5">
        <v>42</v>
      </c>
      <c r="F15" s="5">
        <v>7</v>
      </c>
      <c r="G15" s="5">
        <v>2</v>
      </c>
      <c r="H15" s="5">
        <v>29</v>
      </c>
      <c r="I15" s="5"/>
      <c r="J15" s="5">
        <v>9</v>
      </c>
      <c r="K15" s="5"/>
      <c r="L15" s="5"/>
      <c r="M15" s="5">
        <v>2</v>
      </c>
      <c r="N15" s="5"/>
    </row>
    <row r="16" spans="1:14" x14ac:dyDescent="0.25">
      <c r="A16" s="5">
        <v>12</v>
      </c>
      <c r="B16" s="5" t="s">
        <v>51</v>
      </c>
      <c r="C16" s="5">
        <v>14</v>
      </c>
      <c r="D16" s="5">
        <v>1</v>
      </c>
      <c r="E16" s="5">
        <v>7</v>
      </c>
      <c r="F16" s="5">
        <v>2</v>
      </c>
      <c r="G16" s="5"/>
      <c r="H16" s="5">
        <v>0</v>
      </c>
      <c r="I16" s="5"/>
      <c r="J16" s="5"/>
      <c r="K16" s="5"/>
      <c r="L16" s="5"/>
      <c r="M16" s="5">
        <v>2</v>
      </c>
      <c r="N16" s="5"/>
    </row>
    <row r="17" spans="1:14" x14ac:dyDescent="0.25">
      <c r="A17" s="5">
        <v>13</v>
      </c>
      <c r="B17" s="5" t="s">
        <v>52</v>
      </c>
      <c r="C17" s="5">
        <v>6</v>
      </c>
      <c r="D17" s="5"/>
      <c r="E17" s="5"/>
      <c r="F17" s="5"/>
      <c r="G17" s="5"/>
      <c r="H17" s="5"/>
      <c r="I17" s="5"/>
      <c r="J17" s="5">
        <v>2</v>
      </c>
      <c r="K17" s="5"/>
      <c r="L17" s="5"/>
      <c r="M17" s="5"/>
      <c r="N17" s="5"/>
    </row>
    <row r="18" spans="1:14" x14ac:dyDescent="0.25">
      <c r="A18" s="5">
        <v>14</v>
      </c>
      <c r="B18" s="5" t="s">
        <v>84</v>
      </c>
      <c r="C18" s="5">
        <v>12</v>
      </c>
      <c r="D18" s="5">
        <v>4</v>
      </c>
      <c r="E18" s="5">
        <v>33</v>
      </c>
      <c r="F18" s="5">
        <v>3</v>
      </c>
      <c r="G18" s="5">
        <v>3</v>
      </c>
      <c r="H18" s="5">
        <v>100</v>
      </c>
      <c r="I18" s="5"/>
      <c r="J18" s="5"/>
      <c r="K18" s="5"/>
      <c r="L18" s="5"/>
      <c r="M18" s="5"/>
      <c r="N18" s="5"/>
    </row>
    <row r="19" spans="1:14" x14ac:dyDescent="0.25">
      <c r="A19" s="5">
        <v>15</v>
      </c>
      <c r="B19" s="5" t="s">
        <v>76</v>
      </c>
      <c r="C19" s="5">
        <v>18</v>
      </c>
      <c r="D19" s="5">
        <v>4</v>
      </c>
      <c r="E19" s="5">
        <v>22</v>
      </c>
      <c r="F19" s="5">
        <v>4</v>
      </c>
      <c r="G19" s="5">
        <v>2</v>
      </c>
      <c r="H19" s="5">
        <v>50</v>
      </c>
      <c r="I19" s="5"/>
      <c r="J19" s="5">
        <v>1</v>
      </c>
      <c r="K19" s="5"/>
      <c r="L19" s="5"/>
      <c r="M19" s="5"/>
      <c r="N19" s="5"/>
    </row>
    <row r="20" spans="1:14" x14ac:dyDescent="0.25">
      <c r="A20" s="5">
        <v>16</v>
      </c>
      <c r="B20" s="5" t="s">
        <v>85</v>
      </c>
      <c r="C20" s="5">
        <v>27</v>
      </c>
      <c r="D20" s="5">
        <v>2</v>
      </c>
      <c r="E20" s="5">
        <v>7</v>
      </c>
      <c r="F20" s="5">
        <v>4</v>
      </c>
      <c r="G20" s="5">
        <v>1</v>
      </c>
      <c r="H20" s="5">
        <v>25</v>
      </c>
      <c r="I20" s="5"/>
      <c r="J20" s="5">
        <v>3</v>
      </c>
      <c r="K20" s="5"/>
      <c r="L20" s="5"/>
      <c r="M20" s="5">
        <v>2</v>
      </c>
      <c r="N20" s="5"/>
    </row>
    <row r="21" spans="1:14" x14ac:dyDescent="0.25">
      <c r="A21" s="5">
        <v>17</v>
      </c>
      <c r="B21" s="5" t="s">
        <v>53</v>
      </c>
      <c r="C21" s="5">
        <v>17</v>
      </c>
      <c r="D21" s="5">
        <v>5</v>
      </c>
      <c r="E21" s="5">
        <v>29</v>
      </c>
      <c r="F21" s="5">
        <v>7</v>
      </c>
      <c r="G21" s="5">
        <v>1</v>
      </c>
      <c r="H21" s="5">
        <v>15</v>
      </c>
      <c r="I21" s="5"/>
      <c r="J21" s="5">
        <v>3</v>
      </c>
      <c r="K21" s="5"/>
      <c r="L21" s="5"/>
      <c r="M21" s="5">
        <v>1</v>
      </c>
      <c r="N21" s="5"/>
    </row>
    <row r="22" spans="1:14" x14ac:dyDescent="0.25">
      <c r="A22" s="5">
        <v>18</v>
      </c>
      <c r="B22" s="5" t="s">
        <v>96</v>
      </c>
      <c r="C22" s="5">
        <v>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>
        <v>19</v>
      </c>
      <c r="B23" s="5" t="s">
        <v>97</v>
      </c>
      <c r="C23" s="5">
        <v>24</v>
      </c>
      <c r="D23" s="5">
        <v>4</v>
      </c>
      <c r="E23" s="5">
        <v>17</v>
      </c>
      <c r="F23" s="5">
        <v>3</v>
      </c>
      <c r="G23" s="5"/>
      <c r="H23" s="5">
        <v>0</v>
      </c>
      <c r="I23" s="5"/>
      <c r="J23" s="5">
        <v>3</v>
      </c>
      <c r="K23" s="5"/>
      <c r="L23" s="5"/>
      <c r="M23" s="5"/>
      <c r="N23" s="5"/>
    </row>
    <row r="24" spans="1:14" x14ac:dyDescent="0.25">
      <c r="A24" s="5">
        <v>20</v>
      </c>
      <c r="B24" s="5" t="s">
        <v>98</v>
      </c>
      <c r="C24" s="5"/>
      <c r="D24" s="5"/>
      <c r="E24" s="5"/>
      <c r="F24" s="5">
        <v>2</v>
      </c>
      <c r="G24" s="5"/>
      <c r="H24" s="5">
        <v>0</v>
      </c>
      <c r="I24" s="5"/>
      <c r="J24" s="5"/>
      <c r="K24" s="5"/>
      <c r="L24" s="5"/>
      <c r="M24" s="5"/>
      <c r="N24" s="5"/>
    </row>
    <row r="25" spans="1:14" x14ac:dyDescent="0.25">
      <c r="A25" s="5">
        <v>21</v>
      </c>
      <c r="B25" s="5" t="s">
        <v>99</v>
      </c>
      <c r="C25" s="5">
        <v>2</v>
      </c>
      <c r="D25" s="5"/>
      <c r="E25" s="5"/>
      <c r="F25" s="5"/>
      <c r="G25" s="5"/>
      <c r="H25" s="5"/>
      <c r="I25" s="5"/>
      <c r="J25" s="5">
        <v>1</v>
      </c>
      <c r="K25" s="5"/>
      <c r="L25" s="5"/>
      <c r="M25" s="5"/>
      <c r="N25" s="5"/>
    </row>
    <row r="26" spans="1:14" x14ac:dyDescent="0.25">
      <c r="A26" s="5">
        <v>22</v>
      </c>
      <c r="B26" s="5" t="s">
        <v>100</v>
      </c>
      <c r="C26" s="5">
        <v>4</v>
      </c>
      <c r="D26" s="5"/>
      <c r="E26" s="5"/>
      <c r="F26" s="5">
        <v>4</v>
      </c>
      <c r="G26" s="5">
        <v>1</v>
      </c>
      <c r="H26" s="5">
        <v>25</v>
      </c>
      <c r="I26" s="5"/>
      <c r="J26" s="5"/>
      <c r="K26" s="5"/>
      <c r="L26" s="5"/>
      <c r="M26" s="5"/>
      <c r="N26" s="5"/>
    </row>
    <row r="27" spans="1:14" x14ac:dyDescent="0.25">
      <c r="A27" s="5">
        <v>23</v>
      </c>
      <c r="B27" s="5" t="s">
        <v>101</v>
      </c>
      <c r="C27" s="5">
        <v>3</v>
      </c>
      <c r="D27" s="5">
        <v>1</v>
      </c>
      <c r="E27" s="5">
        <v>33</v>
      </c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5">
        <v>24</v>
      </c>
      <c r="B28" s="5" t="s">
        <v>102</v>
      </c>
      <c r="C28" s="5">
        <v>6</v>
      </c>
      <c r="D28" s="5"/>
      <c r="E28" s="5"/>
      <c r="F28" s="5"/>
      <c r="G28" s="5"/>
      <c r="H28" s="5"/>
      <c r="I28" s="5"/>
      <c r="J28" s="5"/>
      <c r="K28" s="5"/>
      <c r="L28" s="5"/>
      <c r="M28" s="5">
        <v>1</v>
      </c>
      <c r="N28" s="5"/>
    </row>
    <row r="29" spans="1:14" x14ac:dyDescent="0.25">
      <c r="A29" s="5">
        <v>25</v>
      </c>
      <c r="B29" s="5" t="s">
        <v>103</v>
      </c>
      <c r="C29" s="5">
        <v>7</v>
      </c>
      <c r="D29" s="5">
        <v>1</v>
      </c>
      <c r="E29" s="5">
        <v>14</v>
      </c>
      <c r="F29" s="5"/>
      <c r="G29" s="5"/>
      <c r="H29" s="5"/>
      <c r="I29" s="5"/>
      <c r="J29" s="5">
        <v>1</v>
      </c>
      <c r="K29" s="5"/>
      <c r="L29" s="5"/>
      <c r="M29" s="5"/>
      <c r="N29" s="5"/>
    </row>
    <row r="30" spans="1:14" x14ac:dyDescent="0.25">
      <c r="A30" s="5">
        <v>26</v>
      </c>
      <c r="B30" s="5" t="s">
        <v>104</v>
      </c>
      <c r="C30" s="5">
        <v>8</v>
      </c>
      <c r="D30" s="5">
        <v>1</v>
      </c>
      <c r="E30" s="5">
        <v>13</v>
      </c>
      <c r="F30" s="5">
        <v>1</v>
      </c>
      <c r="G30" s="5"/>
      <c r="H30" s="5">
        <v>0</v>
      </c>
      <c r="I30" s="5"/>
      <c r="J30" s="5"/>
      <c r="K30" s="5"/>
      <c r="L30" s="5"/>
      <c r="M30" s="5"/>
      <c r="N30" s="5"/>
    </row>
    <row r="31" spans="1:14" x14ac:dyDescent="0.25">
      <c r="A31" s="5">
        <v>27</v>
      </c>
      <c r="B31" s="5" t="s">
        <v>105</v>
      </c>
      <c r="C31" s="5">
        <v>4</v>
      </c>
      <c r="D31" s="5"/>
      <c r="E31" s="5"/>
      <c r="F31" s="5">
        <v>2</v>
      </c>
      <c r="G31" s="5"/>
      <c r="H31" s="5">
        <v>0</v>
      </c>
      <c r="I31" s="5"/>
      <c r="J31" s="5"/>
      <c r="K31" s="5"/>
      <c r="L31" s="5"/>
      <c r="M31" s="5"/>
      <c r="N31" s="5"/>
    </row>
    <row r="32" spans="1:14" x14ac:dyDescent="0.25">
      <c r="A32" s="5">
        <v>28</v>
      </c>
      <c r="B32" s="5" t="s">
        <v>106</v>
      </c>
      <c r="C32" s="5">
        <v>13</v>
      </c>
      <c r="D32" s="5"/>
      <c r="E32" s="5"/>
      <c r="F32" s="5">
        <v>2</v>
      </c>
      <c r="G32" s="5"/>
      <c r="H32" s="5">
        <v>0</v>
      </c>
      <c r="I32" s="5"/>
      <c r="J32" s="5"/>
      <c r="K32" s="5"/>
      <c r="L32" s="5"/>
      <c r="M32" s="5"/>
      <c r="N32" s="5"/>
    </row>
    <row r="33" spans="1:16" x14ac:dyDescent="0.25">
      <c r="A33" s="5">
        <v>29</v>
      </c>
      <c r="B33" s="5" t="s">
        <v>107</v>
      </c>
      <c r="C33" s="5">
        <v>2</v>
      </c>
      <c r="D33" s="5">
        <v>1</v>
      </c>
      <c r="E33" s="5">
        <v>50</v>
      </c>
      <c r="F33" s="5"/>
      <c r="G33" s="5"/>
      <c r="H33" s="5"/>
      <c r="I33" s="5"/>
      <c r="J33" s="5">
        <v>1</v>
      </c>
      <c r="K33" s="5"/>
      <c r="L33" s="5"/>
      <c r="M33" s="5">
        <v>1</v>
      </c>
      <c r="N33" s="5"/>
    </row>
    <row r="34" spans="1:16" x14ac:dyDescent="0.25">
      <c r="A34" s="5">
        <v>30</v>
      </c>
      <c r="B34" s="5" t="s">
        <v>108</v>
      </c>
      <c r="C34" s="5">
        <v>8</v>
      </c>
      <c r="D34" s="5">
        <v>2</v>
      </c>
      <c r="E34" s="5">
        <v>25</v>
      </c>
      <c r="F34" s="5">
        <v>1</v>
      </c>
      <c r="G34" s="5">
        <v>1</v>
      </c>
      <c r="H34" s="5">
        <v>100</v>
      </c>
      <c r="I34" s="5"/>
      <c r="J34" s="5"/>
      <c r="K34" s="5"/>
      <c r="L34" s="5"/>
      <c r="M34" s="5">
        <v>1</v>
      </c>
      <c r="N34" s="5"/>
    </row>
    <row r="35" spans="1:16" x14ac:dyDescent="0.25">
      <c r="A35" s="5">
        <v>31</v>
      </c>
      <c r="B35" s="5" t="s">
        <v>109</v>
      </c>
      <c r="C35" s="5">
        <v>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6" ht="15.75" thickBot="1" x14ac:dyDescent="0.3">
      <c r="A36" s="5"/>
      <c r="B36" s="5"/>
      <c r="C36" s="5">
        <f>SUM(C5:C35)</f>
        <v>407</v>
      </c>
      <c r="D36" s="5">
        <f>SUM(D5:D35)</f>
        <v>99</v>
      </c>
      <c r="E36" s="5">
        <v>0.24</v>
      </c>
      <c r="F36" s="5">
        <v>162</v>
      </c>
      <c r="G36" s="5">
        <v>43</v>
      </c>
      <c r="H36" s="5">
        <v>0.27</v>
      </c>
      <c r="I36" s="5"/>
      <c r="J36" s="5">
        <f>SUM(J5:J35)</f>
        <v>58</v>
      </c>
      <c r="K36" s="5"/>
      <c r="L36" s="5"/>
      <c r="M36" s="5">
        <f>SUM(M5:M35)</f>
        <v>46</v>
      </c>
      <c r="N36" s="5"/>
    </row>
    <row r="38" spans="1:16" x14ac:dyDescent="0.25">
      <c r="B38" s="93" t="s">
        <v>1163</v>
      </c>
      <c r="C38" s="93"/>
      <c r="D38" s="93"/>
      <c r="E38" s="93"/>
      <c r="F38" s="93"/>
      <c r="G38" s="93"/>
      <c r="H38" s="93"/>
    </row>
    <row r="39" spans="1:16" x14ac:dyDescent="0.25">
      <c r="A39" s="1"/>
      <c r="B39" s="1" t="s">
        <v>499</v>
      </c>
      <c r="C39" s="1" t="s">
        <v>1</v>
      </c>
      <c r="D39" s="1" t="s">
        <v>500</v>
      </c>
      <c r="E39" s="1" t="s">
        <v>501</v>
      </c>
      <c r="F39" s="1" t="s">
        <v>502</v>
      </c>
      <c r="G39" s="1" t="s">
        <v>503</v>
      </c>
      <c r="H39" s="1" t="s">
        <v>504</v>
      </c>
      <c r="I39" s="1" t="s">
        <v>505</v>
      </c>
      <c r="J39" s="1" t="s">
        <v>506</v>
      </c>
      <c r="K39" s="1" t="s">
        <v>507</v>
      </c>
      <c r="L39" s="1" t="s">
        <v>508</v>
      </c>
      <c r="M39" s="1" t="s">
        <v>509</v>
      </c>
      <c r="N39" s="1" t="s">
        <v>510</v>
      </c>
      <c r="O39" s="1" t="s">
        <v>511</v>
      </c>
      <c r="P39" s="1"/>
    </row>
    <row r="40" spans="1:16" x14ac:dyDescent="0.25">
      <c r="A40" s="1"/>
      <c r="B40" s="1" t="s">
        <v>363</v>
      </c>
      <c r="C40" s="1">
        <v>1</v>
      </c>
      <c r="D40" s="1" t="s">
        <v>556</v>
      </c>
      <c r="E40" s="1" t="s">
        <v>557</v>
      </c>
      <c r="F40" s="1" t="s">
        <v>514</v>
      </c>
      <c r="G40" s="1" t="s">
        <v>518</v>
      </c>
      <c r="H40" s="1" t="s">
        <v>558</v>
      </c>
      <c r="I40" s="1" t="s">
        <v>256</v>
      </c>
      <c r="J40" s="1" t="s">
        <v>559</v>
      </c>
      <c r="K40" s="1">
        <v>9</v>
      </c>
      <c r="L40" s="1" t="s">
        <v>560</v>
      </c>
      <c r="M40" s="1" t="s">
        <v>521</v>
      </c>
      <c r="N40" s="1">
        <v>48</v>
      </c>
      <c r="O40" s="1">
        <v>85</v>
      </c>
      <c r="P40" s="1"/>
    </row>
    <row r="41" spans="1:16" x14ac:dyDescent="0.25">
      <c r="A41" s="1"/>
      <c r="B41" s="1" t="s">
        <v>363</v>
      </c>
      <c r="C41" s="1">
        <v>2</v>
      </c>
      <c r="D41" s="1" t="s">
        <v>1205</v>
      </c>
      <c r="E41" s="1" t="s">
        <v>513</v>
      </c>
      <c r="F41" s="1" t="s">
        <v>514</v>
      </c>
      <c r="G41" s="1" t="s">
        <v>518</v>
      </c>
      <c r="H41" s="1">
        <v>36979</v>
      </c>
      <c r="I41" s="1" t="s">
        <v>256</v>
      </c>
      <c r="J41" s="1" t="s">
        <v>515</v>
      </c>
      <c r="K41" s="1">
        <v>10</v>
      </c>
      <c r="L41" s="1" t="s">
        <v>1240</v>
      </c>
      <c r="M41" s="1" t="s">
        <v>521</v>
      </c>
      <c r="N41" s="1">
        <v>54</v>
      </c>
      <c r="O41" s="1">
        <v>104</v>
      </c>
      <c r="P41" s="1"/>
    </row>
    <row r="42" spans="1:16" x14ac:dyDescent="0.25">
      <c r="A42" s="1"/>
      <c r="B42" s="1" t="s">
        <v>69</v>
      </c>
      <c r="C42" s="1">
        <v>3</v>
      </c>
      <c r="D42" s="1" t="s">
        <v>1206</v>
      </c>
      <c r="E42" s="1" t="s">
        <v>1207</v>
      </c>
      <c r="F42" s="1" t="s">
        <v>1208</v>
      </c>
      <c r="G42" s="1" t="s">
        <v>525</v>
      </c>
      <c r="H42" s="1">
        <v>38120</v>
      </c>
      <c r="I42" s="1" t="s">
        <v>256</v>
      </c>
      <c r="J42" s="1" t="s">
        <v>566</v>
      </c>
      <c r="K42" s="1">
        <v>7</v>
      </c>
      <c r="L42" s="1" t="s">
        <v>581</v>
      </c>
      <c r="M42" s="1" t="s">
        <v>521</v>
      </c>
      <c r="N42" s="1">
        <v>58</v>
      </c>
      <c r="O42" s="1">
        <v>100</v>
      </c>
      <c r="P42" s="1"/>
    </row>
    <row r="43" spans="1:16" x14ac:dyDescent="0.25">
      <c r="A43" s="1"/>
      <c r="B43" s="1" t="s">
        <v>69</v>
      </c>
      <c r="C43" s="1">
        <v>4</v>
      </c>
      <c r="D43" s="1" t="s">
        <v>1209</v>
      </c>
      <c r="E43" s="1" t="s">
        <v>1210</v>
      </c>
      <c r="F43" s="1" t="s">
        <v>1211</v>
      </c>
      <c r="G43" s="1" t="s">
        <v>518</v>
      </c>
      <c r="H43" s="1">
        <v>37139</v>
      </c>
      <c r="I43" s="1" t="s">
        <v>256</v>
      </c>
      <c r="J43" s="1" t="s">
        <v>1175</v>
      </c>
      <c r="K43" s="1">
        <v>10</v>
      </c>
      <c r="L43" s="1" t="s">
        <v>1241</v>
      </c>
      <c r="M43" s="1" t="s">
        <v>521</v>
      </c>
      <c r="N43" s="1">
        <v>69</v>
      </c>
      <c r="O43" s="1">
        <v>109</v>
      </c>
      <c r="P43" s="1"/>
    </row>
    <row r="44" spans="1:16" x14ac:dyDescent="0.25">
      <c r="A44" s="1"/>
      <c r="B44" s="1" t="s">
        <v>59</v>
      </c>
      <c r="C44" s="1">
        <v>5</v>
      </c>
      <c r="D44" s="1" t="s">
        <v>1178</v>
      </c>
      <c r="E44" s="1" t="s">
        <v>570</v>
      </c>
      <c r="F44" s="1" t="s">
        <v>555</v>
      </c>
      <c r="G44" s="1" t="s">
        <v>518</v>
      </c>
      <c r="H44" s="1">
        <v>37588</v>
      </c>
      <c r="I44" s="1" t="s">
        <v>580</v>
      </c>
      <c r="J44" s="1" t="s">
        <v>1217</v>
      </c>
      <c r="K44" s="1">
        <v>8</v>
      </c>
      <c r="L44" s="1" t="s">
        <v>1242</v>
      </c>
      <c r="M44" s="1" t="s">
        <v>517</v>
      </c>
      <c r="N44" s="1">
        <v>90</v>
      </c>
      <c r="O44" s="1">
        <v>100</v>
      </c>
      <c r="P44" s="1"/>
    </row>
    <row r="45" spans="1:16" x14ac:dyDescent="0.25">
      <c r="A45" s="1"/>
      <c r="B45" s="1" t="s">
        <v>262</v>
      </c>
      <c r="C45" s="1">
        <v>6</v>
      </c>
      <c r="D45" s="1" t="s">
        <v>1212</v>
      </c>
      <c r="E45" s="1" t="s">
        <v>531</v>
      </c>
      <c r="F45" s="1" t="s">
        <v>532</v>
      </c>
      <c r="G45" s="1" t="s">
        <v>525</v>
      </c>
      <c r="H45" s="1">
        <v>38301</v>
      </c>
      <c r="I45" s="1" t="s">
        <v>256</v>
      </c>
      <c r="J45" s="1" t="s">
        <v>1213</v>
      </c>
      <c r="K45" s="1">
        <v>8</v>
      </c>
      <c r="L45" s="1" t="s">
        <v>495</v>
      </c>
      <c r="M45" s="1" t="s">
        <v>1243</v>
      </c>
      <c r="N45" s="1">
        <v>63</v>
      </c>
      <c r="O45" s="1">
        <v>100</v>
      </c>
      <c r="P45" s="1"/>
    </row>
    <row r="46" spans="1:16" x14ac:dyDescent="0.25">
      <c r="A46" s="1"/>
      <c r="B46" s="1" t="s">
        <v>59</v>
      </c>
      <c r="C46" s="1">
        <v>7</v>
      </c>
      <c r="D46" s="1" t="s">
        <v>1164</v>
      </c>
      <c r="E46" s="1" t="s">
        <v>536</v>
      </c>
      <c r="F46" s="1" t="s">
        <v>562</v>
      </c>
      <c r="G46" s="1" t="s">
        <v>518</v>
      </c>
      <c r="H46" s="1">
        <v>37637</v>
      </c>
      <c r="I46" s="1" t="s">
        <v>580</v>
      </c>
      <c r="J46" s="1" t="s">
        <v>1217</v>
      </c>
      <c r="K46" s="1">
        <v>8</v>
      </c>
      <c r="L46" s="1" t="s">
        <v>1242</v>
      </c>
      <c r="M46" s="1" t="s">
        <v>535</v>
      </c>
      <c r="N46" s="1">
        <v>95</v>
      </c>
      <c r="O46" s="1">
        <v>100</v>
      </c>
      <c r="P46" s="1"/>
    </row>
    <row r="47" spans="1:16" x14ac:dyDescent="0.25">
      <c r="A47" s="1"/>
      <c r="B47" s="1" t="s">
        <v>262</v>
      </c>
      <c r="C47" s="1">
        <v>8</v>
      </c>
      <c r="D47" s="1" t="s">
        <v>572</v>
      </c>
      <c r="E47" s="1" t="s">
        <v>573</v>
      </c>
      <c r="F47" s="1" t="s">
        <v>553</v>
      </c>
      <c r="G47" s="1" t="s">
        <v>518</v>
      </c>
      <c r="H47" s="1">
        <v>37251</v>
      </c>
      <c r="I47" s="1" t="s">
        <v>256</v>
      </c>
      <c r="J47" s="1" t="s">
        <v>566</v>
      </c>
      <c r="K47" s="1">
        <v>9</v>
      </c>
      <c r="L47" s="1" t="s">
        <v>574</v>
      </c>
      <c r="M47" s="1" t="s">
        <v>1243</v>
      </c>
      <c r="N47" s="1">
        <v>51</v>
      </c>
      <c r="O47" s="1">
        <v>100</v>
      </c>
      <c r="P47" s="1"/>
    </row>
    <row r="48" spans="1:16" x14ac:dyDescent="0.25">
      <c r="A48" s="1"/>
      <c r="B48" s="1" t="s">
        <v>262</v>
      </c>
      <c r="C48" s="1">
        <v>9</v>
      </c>
      <c r="D48" s="1" t="s">
        <v>585</v>
      </c>
      <c r="E48" s="1" t="s">
        <v>565</v>
      </c>
      <c r="F48" s="1" t="s">
        <v>553</v>
      </c>
      <c r="G48" s="1" t="s">
        <v>518</v>
      </c>
      <c r="H48" s="1">
        <v>37160</v>
      </c>
      <c r="I48" s="1" t="s">
        <v>256</v>
      </c>
      <c r="J48" s="1" t="s">
        <v>526</v>
      </c>
      <c r="K48" s="1">
        <v>10</v>
      </c>
      <c r="L48" s="1" t="s">
        <v>1244</v>
      </c>
      <c r="M48" s="1" t="s">
        <v>1243</v>
      </c>
      <c r="N48" s="1">
        <v>51</v>
      </c>
      <c r="O48" s="1">
        <v>100</v>
      </c>
      <c r="P48" s="1"/>
    </row>
    <row r="49" spans="1:16" x14ac:dyDescent="0.25">
      <c r="A49" s="1"/>
      <c r="B49" s="1" t="s">
        <v>59</v>
      </c>
      <c r="C49" s="1">
        <v>10</v>
      </c>
      <c r="D49" s="1" t="s">
        <v>577</v>
      </c>
      <c r="E49" s="1" t="s">
        <v>561</v>
      </c>
      <c r="F49" s="1" t="s">
        <v>562</v>
      </c>
      <c r="G49" s="1" t="s">
        <v>518</v>
      </c>
      <c r="H49" s="1">
        <v>37281</v>
      </c>
      <c r="I49" s="1" t="s">
        <v>256</v>
      </c>
      <c r="J49" s="1" t="s">
        <v>519</v>
      </c>
      <c r="K49" s="1">
        <v>10</v>
      </c>
      <c r="L49" s="1" t="s">
        <v>578</v>
      </c>
      <c r="M49" s="1" t="s">
        <v>517</v>
      </c>
      <c r="N49" s="1">
        <v>75</v>
      </c>
      <c r="O49" s="1">
        <v>100</v>
      </c>
      <c r="P49" s="1"/>
    </row>
    <row r="50" spans="1:16" x14ac:dyDescent="0.25">
      <c r="A50" s="1"/>
      <c r="B50" s="1" t="s">
        <v>262</v>
      </c>
      <c r="C50" s="1">
        <v>11</v>
      </c>
      <c r="D50" s="1" t="s">
        <v>1165</v>
      </c>
      <c r="E50" s="1" t="s">
        <v>561</v>
      </c>
      <c r="F50" s="1" t="s">
        <v>576</v>
      </c>
      <c r="G50" s="1" t="s">
        <v>518</v>
      </c>
      <c r="H50" s="1">
        <v>37166</v>
      </c>
      <c r="I50" s="1" t="s">
        <v>256</v>
      </c>
      <c r="J50" s="1" t="s">
        <v>515</v>
      </c>
      <c r="K50" s="1">
        <v>10</v>
      </c>
      <c r="L50" s="1" t="s">
        <v>458</v>
      </c>
      <c r="M50" s="1" t="s">
        <v>535</v>
      </c>
      <c r="N50" s="1">
        <v>90</v>
      </c>
      <c r="O50" s="1">
        <v>100</v>
      </c>
      <c r="P50" s="1"/>
    </row>
    <row r="51" spans="1:16" x14ac:dyDescent="0.25">
      <c r="A51" s="1"/>
      <c r="B51" s="1" t="s">
        <v>59</v>
      </c>
      <c r="C51" s="1">
        <v>12</v>
      </c>
      <c r="D51" s="1" t="s">
        <v>1179</v>
      </c>
      <c r="E51" s="1" t="s">
        <v>583</v>
      </c>
      <c r="F51" s="1" t="s">
        <v>1180</v>
      </c>
      <c r="G51" s="1" t="s">
        <v>518</v>
      </c>
      <c r="H51" s="1">
        <v>36674</v>
      </c>
      <c r="I51" s="1" t="s">
        <v>580</v>
      </c>
      <c r="J51" s="1" t="s">
        <v>1217</v>
      </c>
      <c r="K51" s="1">
        <v>11</v>
      </c>
      <c r="L51" s="1" t="s">
        <v>1245</v>
      </c>
      <c r="M51" s="1" t="s">
        <v>517</v>
      </c>
      <c r="N51" s="1">
        <v>60</v>
      </c>
      <c r="O51" s="1">
        <v>100</v>
      </c>
      <c r="P51" s="1"/>
    </row>
    <row r="52" spans="1:16" x14ac:dyDescent="0.25">
      <c r="A52" s="1"/>
      <c r="B52" s="1" t="s">
        <v>46</v>
      </c>
      <c r="C52" s="1">
        <v>8</v>
      </c>
      <c r="D52" s="1" t="s">
        <v>1214</v>
      </c>
      <c r="E52" s="1" t="s">
        <v>1215</v>
      </c>
      <c r="F52" s="1" t="s">
        <v>1216</v>
      </c>
      <c r="G52" s="1" t="s">
        <v>518</v>
      </c>
      <c r="H52" s="1">
        <v>38227</v>
      </c>
      <c r="I52" s="1" t="s">
        <v>580</v>
      </c>
      <c r="J52" s="1" t="s">
        <v>1217</v>
      </c>
      <c r="K52" s="1">
        <v>7</v>
      </c>
      <c r="L52" s="1" t="s">
        <v>1246</v>
      </c>
      <c r="M52" s="1" t="s">
        <v>521</v>
      </c>
      <c r="N52" s="1">
        <v>14</v>
      </c>
      <c r="O52" s="1">
        <v>28</v>
      </c>
      <c r="P52" s="1"/>
    </row>
    <row r="53" spans="1:16" x14ac:dyDescent="0.25">
      <c r="A53" s="1"/>
      <c r="B53" s="1" t="s">
        <v>66</v>
      </c>
      <c r="C53" s="1">
        <v>14</v>
      </c>
      <c r="D53" s="1" t="s">
        <v>1181</v>
      </c>
      <c r="E53" s="1" t="s">
        <v>550</v>
      </c>
      <c r="F53" s="1" t="s">
        <v>524</v>
      </c>
      <c r="G53" s="1" t="s">
        <v>525</v>
      </c>
      <c r="H53" s="1">
        <v>38484</v>
      </c>
      <c r="I53" s="1" t="s">
        <v>256</v>
      </c>
      <c r="J53" s="1" t="s">
        <v>1182</v>
      </c>
      <c r="K53" s="1">
        <v>7</v>
      </c>
      <c r="L53" s="1" t="s">
        <v>412</v>
      </c>
      <c r="M53" s="1" t="s">
        <v>517</v>
      </c>
      <c r="N53" s="1">
        <v>18</v>
      </c>
      <c r="O53" s="1">
        <v>28</v>
      </c>
      <c r="P53" s="1"/>
    </row>
    <row r="54" spans="1:16" x14ac:dyDescent="0.25">
      <c r="A54" s="1"/>
      <c r="B54" s="1" t="s">
        <v>66</v>
      </c>
      <c r="C54" s="1">
        <v>31</v>
      </c>
      <c r="D54" s="1" t="s">
        <v>541</v>
      </c>
      <c r="E54" s="1" t="s">
        <v>542</v>
      </c>
      <c r="F54" s="1" t="s">
        <v>529</v>
      </c>
      <c r="G54" s="1" t="s">
        <v>525</v>
      </c>
      <c r="H54" s="1">
        <v>37575</v>
      </c>
      <c r="I54" s="1" t="s">
        <v>256</v>
      </c>
      <c r="J54" s="1" t="s">
        <v>566</v>
      </c>
      <c r="K54" s="1">
        <v>9</v>
      </c>
      <c r="L54" s="1" t="s">
        <v>543</v>
      </c>
      <c r="M54" s="1" t="s">
        <v>521</v>
      </c>
      <c r="N54" s="1">
        <v>14</v>
      </c>
      <c r="O54" s="1">
        <v>28</v>
      </c>
      <c r="P54" s="1"/>
    </row>
    <row r="55" spans="1:16" x14ac:dyDescent="0.25">
      <c r="A55" s="1"/>
      <c r="B55" s="1" t="s">
        <v>66</v>
      </c>
      <c r="C55" s="1">
        <v>36</v>
      </c>
      <c r="D55" s="1" t="s">
        <v>1183</v>
      </c>
      <c r="E55" s="1" t="s">
        <v>552</v>
      </c>
      <c r="F55" s="1" t="s">
        <v>555</v>
      </c>
      <c r="G55" s="1" t="s">
        <v>518</v>
      </c>
      <c r="H55" s="1">
        <v>37370</v>
      </c>
      <c r="I55" s="1" t="s">
        <v>256</v>
      </c>
      <c r="J55" s="1" t="s">
        <v>559</v>
      </c>
      <c r="K55" s="1">
        <v>9</v>
      </c>
      <c r="L55" s="1" t="s">
        <v>1247</v>
      </c>
      <c r="M55" s="1" t="s">
        <v>517</v>
      </c>
      <c r="N55" s="1">
        <v>20</v>
      </c>
      <c r="O55" s="1">
        <v>28</v>
      </c>
      <c r="P55" s="1"/>
    </row>
    <row r="56" spans="1:16" x14ac:dyDescent="0.25">
      <c r="A56" s="1"/>
      <c r="B56" s="1" t="s">
        <v>265</v>
      </c>
      <c r="C56" s="1">
        <v>6</v>
      </c>
      <c r="D56" s="1" t="s">
        <v>1184</v>
      </c>
      <c r="E56" s="1" t="s">
        <v>548</v>
      </c>
      <c r="F56" s="1" t="s">
        <v>1185</v>
      </c>
      <c r="G56" s="1" t="s">
        <v>518</v>
      </c>
      <c r="H56" s="1">
        <v>38060</v>
      </c>
      <c r="I56" s="1" t="s">
        <v>256</v>
      </c>
      <c r="J56" s="1" t="s">
        <v>1186</v>
      </c>
      <c r="K56" s="1">
        <v>7</v>
      </c>
      <c r="L56" s="1" t="s">
        <v>1248</v>
      </c>
      <c r="M56" s="1" t="s">
        <v>517</v>
      </c>
      <c r="N56" s="1">
        <v>72.3</v>
      </c>
      <c r="O56" s="1">
        <v>100</v>
      </c>
      <c r="P56" s="1"/>
    </row>
    <row r="57" spans="1:16" x14ac:dyDescent="0.25">
      <c r="A57" s="1"/>
      <c r="B57" s="1" t="s">
        <v>563</v>
      </c>
      <c r="C57" s="1">
        <v>8</v>
      </c>
      <c r="D57" s="1" t="s">
        <v>1166</v>
      </c>
      <c r="E57" s="1" t="s">
        <v>1167</v>
      </c>
      <c r="F57" s="1" t="s">
        <v>555</v>
      </c>
      <c r="G57" s="1" t="s">
        <v>537</v>
      </c>
      <c r="H57" s="1">
        <v>38098</v>
      </c>
      <c r="I57" s="1" t="s">
        <v>256</v>
      </c>
      <c r="J57" s="1" t="s">
        <v>540</v>
      </c>
      <c r="K57" s="1">
        <v>7</v>
      </c>
      <c r="L57" s="1" t="s">
        <v>564</v>
      </c>
      <c r="M57" s="1" t="s">
        <v>535</v>
      </c>
      <c r="N57" s="1">
        <v>79.599999999999994</v>
      </c>
      <c r="O57" s="1">
        <v>100</v>
      </c>
      <c r="P57" s="1"/>
    </row>
    <row r="58" spans="1:16" x14ac:dyDescent="0.25">
      <c r="A58" s="1"/>
      <c r="B58" s="1" t="s">
        <v>265</v>
      </c>
      <c r="C58" s="1">
        <v>9</v>
      </c>
      <c r="D58" s="1" t="s">
        <v>1218</v>
      </c>
      <c r="E58" s="1" t="s">
        <v>1219</v>
      </c>
      <c r="F58" s="1" t="s">
        <v>555</v>
      </c>
      <c r="G58" s="1" t="s">
        <v>518</v>
      </c>
      <c r="H58" s="1"/>
      <c r="I58" s="1" t="s">
        <v>256</v>
      </c>
      <c r="J58" s="1" t="s">
        <v>1186</v>
      </c>
      <c r="K58" s="1">
        <v>7</v>
      </c>
      <c r="L58" s="1" t="s">
        <v>1248</v>
      </c>
      <c r="M58" s="1" t="s">
        <v>521</v>
      </c>
      <c r="N58" s="1">
        <v>71.599999999999994</v>
      </c>
      <c r="O58" s="1">
        <v>100</v>
      </c>
      <c r="P58" s="1"/>
    </row>
    <row r="59" spans="1:16" x14ac:dyDescent="0.25">
      <c r="A59" s="1"/>
      <c r="B59" s="1" t="s">
        <v>265</v>
      </c>
      <c r="C59" s="1">
        <v>11</v>
      </c>
      <c r="D59" s="1" t="s">
        <v>1220</v>
      </c>
      <c r="E59" s="1" t="s">
        <v>1221</v>
      </c>
      <c r="F59" s="1" t="s">
        <v>1222</v>
      </c>
      <c r="G59" s="1" t="s">
        <v>525</v>
      </c>
      <c r="H59" s="1">
        <v>38048</v>
      </c>
      <c r="I59" s="1" t="s">
        <v>256</v>
      </c>
      <c r="J59" s="1" t="s">
        <v>566</v>
      </c>
      <c r="K59" s="1">
        <v>7</v>
      </c>
      <c r="L59" s="1" t="s">
        <v>567</v>
      </c>
      <c r="M59" s="1" t="s">
        <v>521</v>
      </c>
      <c r="N59" s="1">
        <v>68.900000000000006</v>
      </c>
      <c r="O59" s="1">
        <v>100</v>
      </c>
      <c r="P59" s="1"/>
    </row>
    <row r="60" spans="1:16" x14ac:dyDescent="0.25">
      <c r="A60" s="1"/>
      <c r="B60" s="1" t="s">
        <v>265</v>
      </c>
      <c r="C60" s="1">
        <v>12</v>
      </c>
      <c r="D60" s="1" t="s">
        <v>1187</v>
      </c>
      <c r="E60" s="1" t="s">
        <v>550</v>
      </c>
      <c r="F60" s="1" t="s">
        <v>524</v>
      </c>
      <c r="G60" s="1" t="s">
        <v>525</v>
      </c>
      <c r="H60" s="1">
        <v>37607</v>
      </c>
      <c r="I60" s="1" t="s">
        <v>256</v>
      </c>
      <c r="J60" s="1" t="s">
        <v>566</v>
      </c>
      <c r="K60" s="1">
        <v>8</v>
      </c>
      <c r="L60" s="1" t="s">
        <v>567</v>
      </c>
      <c r="M60" s="1" t="s">
        <v>517</v>
      </c>
      <c r="N60" s="1">
        <v>71.7</v>
      </c>
      <c r="O60" s="1">
        <v>100</v>
      </c>
      <c r="P60" s="1"/>
    </row>
    <row r="61" spans="1:16" x14ac:dyDescent="0.25">
      <c r="A61" s="1"/>
      <c r="B61" s="1" t="s">
        <v>265</v>
      </c>
      <c r="C61" s="1">
        <v>13</v>
      </c>
      <c r="D61" s="1" t="s">
        <v>1168</v>
      </c>
      <c r="E61" s="1" t="s">
        <v>542</v>
      </c>
      <c r="F61" s="1" t="s">
        <v>571</v>
      </c>
      <c r="G61" s="1" t="s">
        <v>525</v>
      </c>
      <c r="H61" s="1" t="s">
        <v>1249</v>
      </c>
      <c r="I61" s="1" t="s">
        <v>256</v>
      </c>
      <c r="J61" s="1" t="s">
        <v>566</v>
      </c>
      <c r="K61" s="1">
        <v>8</v>
      </c>
      <c r="L61" s="1" t="s">
        <v>567</v>
      </c>
      <c r="M61" s="1" t="s">
        <v>535</v>
      </c>
      <c r="N61" s="1">
        <v>82.1</v>
      </c>
      <c r="O61" s="1">
        <v>100</v>
      </c>
      <c r="P61" s="1"/>
    </row>
    <row r="62" spans="1:16" x14ac:dyDescent="0.25">
      <c r="A62" s="1"/>
      <c r="B62" s="1" t="s">
        <v>265</v>
      </c>
      <c r="C62" s="1">
        <v>18</v>
      </c>
      <c r="D62" s="1" t="s">
        <v>1169</v>
      </c>
      <c r="E62" s="1" t="s">
        <v>1170</v>
      </c>
      <c r="F62" s="1" t="s">
        <v>1171</v>
      </c>
      <c r="G62" s="1" t="s">
        <v>518</v>
      </c>
      <c r="H62" s="1">
        <v>37605</v>
      </c>
      <c r="I62" s="1" t="s">
        <v>256</v>
      </c>
      <c r="J62" s="1" t="s">
        <v>566</v>
      </c>
      <c r="K62" s="1">
        <v>9</v>
      </c>
      <c r="L62" s="1" t="s">
        <v>567</v>
      </c>
      <c r="M62" s="1" t="s">
        <v>535</v>
      </c>
      <c r="N62" s="1">
        <v>87.3</v>
      </c>
      <c r="O62" s="1">
        <v>100</v>
      </c>
      <c r="P62" s="1"/>
    </row>
    <row r="63" spans="1:16" x14ac:dyDescent="0.25">
      <c r="A63" s="1"/>
      <c r="B63" s="1" t="s">
        <v>1172</v>
      </c>
      <c r="C63" s="1">
        <v>19</v>
      </c>
      <c r="D63" s="1" t="s">
        <v>1223</v>
      </c>
      <c r="E63" s="1" t="s">
        <v>1224</v>
      </c>
      <c r="F63" s="1" t="s">
        <v>534</v>
      </c>
      <c r="G63" s="1" t="s">
        <v>518</v>
      </c>
      <c r="H63" s="1">
        <v>37279</v>
      </c>
      <c r="I63" s="1" t="s">
        <v>256</v>
      </c>
      <c r="J63" s="1" t="s">
        <v>526</v>
      </c>
      <c r="K63" s="1">
        <v>9</v>
      </c>
      <c r="L63" s="1" t="s">
        <v>527</v>
      </c>
      <c r="M63" s="1" t="s">
        <v>521</v>
      </c>
      <c r="N63" s="1">
        <v>69.2</v>
      </c>
      <c r="O63" s="1">
        <v>100</v>
      </c>
      <c r="P63" s="1"/>
    </row>
    <row r="64" spans="1:16" x14ac:dyDescent="0.25">
      <c r="A64" s="1"/>
      <c r="B64" s="1" t="s">
        <v>563</v>
      </c>
      <c r="C64" s="1">
        <v>20</v>
      </c>
      <c r="D64" s="1" t="s">
        <v>1225</v>
      </c>
      <c r="E64" s="1" t="s">
        <v>538</v>
      </c>
      <c r="F64" s="1" t="s">
        <v>1226</v>
      </c>
      <c r="G64" s="1" t="s">
        <v>530</v>
      </c>
      <c r="H64" s="1">
        <v>37330</v>
      </c>
      <c r="I64" s="1" t="s">
        <v>256</v>
      </c>
      <c r="J64" s="1" t="s">
        <v>1227</v>
      </c>
      <c r="K64" s="1">
        <v>9</v>
      </c>
      <c r="L64" s="1" t="s">
        <v>1250</v>
      </c>
      <c r="M64" s="1" t="s">
        <v>521</v>
      </c>
      <c r="N64" s="1">
        <v>75.2</v>
      </c>
      <c r="O64" s="1">
        <v>100</v>
      </c>
      <c r="P64" s="1"/>
    </row>
    <row r="65" spans="1:16" x14ac:dyDescent="0.25">
      <c r="A65" s="1"/>
      <c r="B65" s="1" t="s">
        <v>1172</v>
      </c>
      <c r="C65" s="1">
        <v>21</v>
      </c>
      <c r="D65" s="1" t="s">
        <v>568</v>
      </c>
      <c r="E65" s="1" t="s">
        <v>536</v>
      </c>
      <c r="F65" s="1" t="s">
        <v>555</v>
      </c>
      <c r="G65" s="1" t="s">
        <v>518</v>
      </c>
      <c r="H65" s="1">
        <v>37407</v>
      </c>
      <c r="I65" s="1" t="s">
        <v>256</v>
      </c>
      <c r="J65" s="1" t="s">
        <v>1188</v>
      </c>
      <c r="K65" s="1">
        <v>9</v>
      </c>
      <c r="L65" s="1" t="s">
        <v>569</v>
      </c>
      <c r="M65" s="1" t="s">
        <v>517</v>
      </c>
      <c r="N65" s="1">
        <v>73.400000000000006</v>
      </c>
      <c r="O65" s="1">
        <v>100</v>
      </c>
      <c r="P65" s="1"/>
    </row>
    <row r="66" spans="1:16" x14ac:dyDescent="0.25">
      <c r="A66" s="1"/>
      <c r="B66" s="1" t="s">
        <v>1172</v>
      </c>
      <c r="C66" s="1">
        <v>27</v>
      </c>
      <c r="D66" s="1" t="s">
        <v>544</v>
      </c>
      <c r="E66" s="1" t="s">
        <v>545</v>
      </c>
      <c r="F66" s="1" t="s">
        <v>546</v>
      </c>
      <c r="G66" s="1" t="s">
        <v>530</v>
      </c>
      <c r="H66" s="1">
        <v>37845</v>
      </c>
      <c r="I66" s="1" t="s">
        <v>256</v>
      </c>
      <c r="J66" s="1" t="s">
        <v>547</v>
      </c>
      <c r="K66" s="1">
        <v>9</v>
      </c>
      <c r="L66" s="1" t="s">
        <v>1251</v>
      </c>
      <c r="M66" s="1" t="s">
        <v>535</v>
      </c>
      <c r="N66" s="1">
        <v>81.2</v>
      </c>
      <c r="O66" s="1">
        <v>100</v>
      </c>
      <c r="P66" s="1"/>
    </row>
    <row r="67" spans="1:16" x14ac:dyDescent="0.25">
      <c r="A67" s="1"/>
      <c r="B67" s="1" t="s">
        <v>563</v>
      </c>
      <c r="C67" s="1">
        <v>28</v>
      </c>
      <c r="D67" s="1" t="s">
        <v>1189</v>
      </c>
      <c r="E67" s="1" t="s">
        <v>1190</v>
      </c>
      <c r="F67" s="1" t="s">
        <v>529</v>
      </c>
      <c r="G67" s="1" t="s">
        <v>539</v>
      </c>
      <c r="H67" s="1">
        <v>37464</v>
      </c>
      <c r="I67" s="1" t="s">
        <v>256</v>
      </c>
      <c r="J67" s="1" t="s">
        <v>540</v>
      </c>
      <c r="K67" s="1">
        <v>9</v>
      </c>
      <c r="L67" s="1" t="s">
        <v>564</v>
      </c>
      <c r="M67" s="1" t="s">
        <v>517</v>
      </c>
      <c r="N67" s="1" t="s">
        <v>1252</v>
      </c>
      <c r="O67" s="1">
        <v>100</v>
      </c>
      <c r="P67" s="1"/>
    </row>
    <row r="68" spans="1:16" x14ac:dyDescent="0.25">
      <c r="A68" s="1"/>
      <c r="B68" s="1" t="s">
        <v>512</v>
      </c>
      <c r="C68" s="1">
        <v>4</v>
      </c>
      <c r="D68" s="1" t="s">
        <v>1228</v>
      </c>
      <c r="E68" s="1" t="s">
        <v>1229</v>
      </c>
      <c r="F68" s="1" t="s">
        <v>1230</v>
      </c>
      <c r="G68" s="1" t="s">
        <v>525</v>
      </c>
      <c r="H68" s="1">
        <v>37958</v>
      </c>
      <c r="I68" s="1" t="s">
        <v>256</v>
      </c>
      <c r="J68" s="1" t="s">
        <v>526</v>
      </c>
      <c r="K68" s="1">
        <v>8</v>
      </c>
      <c r="L68" s="1" t="s">
        <v>527</v>
      </c>
      <c r="M68" s="1" t="s">
        <v>521</v>
      </c>
      <c r="N68" s="1">
        <v>67</v>
      </c>
      <c r="O68" s="1">
        <v>125</v>
      </c>
      <c r="P68" s="1"/>
    </row>
    <row r="69" spans="1:16" x14ac:dyDescent="0.25">
      <c r="A69" s="1"/>
      <c r="B69" s="1" t="s">
        <v>512</v>
      </c>
      <c r="C69" s="1">
        <v>10</v>
      </c>
      <c r="D69" s="1" t="s">
        <v>522</v>
      </c>
      <c r="E69" s="1" t="s">
        <v>523</v>
      </c>
      <c r="F69" s="1" t="s">
        <v>524</v>
      </c>
      <c r="G69" s="1" t="s">
        <v>525</v>
      </c>
      <c r="H69" s="1">
        <v>37178</v>
      </c>
      <c r="I69" s="1" t="s">
        <v>256</v>
      </c>
      <c r="J69" s="1" t="s">
        <v>526</v>
      </c>
      <c r="K69" s="1">
        <v>10</v>
      </c>
      <c r="L69" s="1" t="s">
        <v>527</v>
      </c>
      <c r="M69" s="1" t="s">
        <v>521</v>
      </c>
      <c r="N69" s="1">
        <v>138</v>
      </c>
      <c r="O69" s="1">
        <v>250</v>
      </c>
      <c r="P69" s="1"/>
    </row>
    <row r="70" spans="1:16" x14ac:dyDescent="0.25">
      <c r="A70" s="1"/>
      <c r="B70" s="1" t="s">
        <v>512</v>
      </c>
      <c r="C70" s="1">
        <v>11</v>
      </c>
      <c r="D70" s="1" t="s">
        <v>1205</v>
      </c>
      <c r="E70" s="1" t="s">
        <v>513</v>
      </c>
      <c r="F70" s="1" t="s">
        <v>514</v>
      </c>
      <c r="G70" s="1" t="s">
        <v>537</v>
      </c>
      <c r="H70" s="1">
        <v>36979</v>
      </c>
      <c r="I70" s="1" t="s">
        <v>256</v>
      </c>
      <c r="J70" s="1" t="s">
        <v>515</v>
      </c>
      <c r="K70" s="1">
        <v>10</v>
      </c>
      <c r="L70" s="1" t="s">
        <v>516</v>
      </c>
      <c r="M70" s="1" t="s">
        <v>521</v>
      </c>
      <c r="N70" s="1">
        <v>134</v>
      </c>
      <c r="O70" s="1">
        <v>250</v>
      </c>
      <c r="P70" s="1"/>
    </row>
    <row r="71" spans="1:16" x14ac:dyDescent="0.25">
      <c r="A71" s="1"/>
      <c r="B71" s="1" t="s">
        <v>70</v>
      </c>
      <c r="C71" s="1">
        <v>5</v>
      </c>
      <c r="D71" s="1" t="s">
        <v>1231</v>
      </c>
      <c r="E71" s="1" t="s">
        <v>557</v>
      </c>
      <c r="F71" s="1" t="s">
        <v>549</v>
      </c>
      <c r="G71" s="1" t="s">
        <v>518</v>
      </c>
      <c r="H71" s="1">
        <v>38021</v>
      </c>
      <c r="I71" s="1" t="s">
        <v>256</v>
      </c>
      <c r="J71" s="1" t="s">
        <v>526</v>
      </c>
      <c r="K71" s="1">
        <v>7</v>
      </c>
      <c r="L71" s="1" t="s">
        <v>586</v>
      </c>
      <c r="M71" s="1" t="s">
        <v>521</v>
      </c>
      <c r="N71" s="1">
        <v>54</v>
      </c>
      <c r="O71" s="1">
        <v>100</v>
      </c>
      <c r="P71" s="1"/>
    </row>
    <row r="72" spans="1:16" x14ac:dyDescent="0.25">
      <c r="A72" s="1"/>
      <c r="B72" s="1" t="s">
        <v>58</v>
      </c>
      <c r="C72" s="1">
        <v>11</v>
      </c>
      <c r="D72" s="1" t="s">
        <v>1232</v>
      </c>
      <c r="E72" s="1" t="s">
        <v>536</v>
      </c>
      <c r="F72" s="1" t="s">
        <v>575</v>
      </c>
      <c r="G72" s="1" t="s">
        <v>518</v>
      </c>
      <c r="H72" s="1">
        <v>38253</v>
      </c>
      <c r="I72" s="1" t="s">
        <v>256</v>
      </c>
      <c r="J72" s="1" t="s">
        <v>1182</v>
      </c>
      <c r="K72" s="1">
        <v>7</v>
      </c>
      <c r="L72" s="1" t="s">
        <v>579</v>
      </c>
      <c r="M72" s="1" t="s">
        <v>521</v>
      </c>
      <c r="N72" s="1">
        <v>53</v>
      </c>
      <c r="O72" s="1">
        <v>100</v>
      </c>
      <c r="P72" s="1"/>
    </row>
    <row r="73" spans="1:16" x14ac:dyDescent="0.25">
      <c r="A73" s="1"/>
      <c r="B73" s="1" t="s">
        <v>70</v>
      </c>
      <c r="C73" s="1">
        <v>28</v>
      </c>
      <c r="D73" s="1" t="s">
        <v>582</v>
      </c>
      <c r="E73" s="1" t="s">
        <v>583</v>
      </c>
      <c r="F73" s="1" t="s">
        <v>584</v>
      </c>
      <c r="G73" s="1" t="s">
        <v>518</v>
      </c>
      <c r="H73" s="1">
        <v>37553</v>
      </c>
      <c r="I73" s="1" t="s">
        <v>256</v>
      </c>
      <c r="J73" s="1" t="s">
        <v>566</v>
      </c>
      <c r="K73" s="1">
        <v>9</v>
      </c>
      <c r="L73" s="1" t="s">
        <v>581</v>
      </c>
      <c r="M73" s="1" t="s">
        <v>535</v>
      </c>
      <c r="N73" s="1">
        <v>79</v>
      </c>
      <c r="O73" s="1">
        <v>100</v>
      </c>
      <c r="P73" s="1"/>
    </row>
    <row r="74" spans="1:16" x14ac:dyDescent="0.25">
      <c r="A74" s="1"/>
      <c r="B74" s="1" t="s">
        <v>58</v>
      </c>
      <c r="C74" s="1">
        <v>34</v>
      </c>
      <c r="D74" s="1" t="s">
        <v>1191</v>
      </c>
      <c r="E74" s="1" t="s">
        <v>536</v>
      </c>
      <c r="F74" s="1" t="s">
        <v>1171</v>
      </c>
      <c r="G74" s="1" t="s">
        <v>518</v>
      </c>
      <c r="H74" s="1">
        <v>37330</v>
      </c>
      <c r="I74" s="1" t="s">
        <v>256</v>
      </c>
      <c r="J74" s="1" t="s">
        <v>1192</v>
      </c>
      <c r="K74" s="1">
        <v>9</v>
      </c>
      <c r="L74" s="1" t="s">
        <v>1253</v>
      </c>
      <c r="M74" s="1" t="s">
        <v>517</v>
      </c>
      <c r="N74" s="1">
        <v>76</v>
      </c>
      <c r="O74" s="1">
        <v>100</v>
      </c>
      <c r="P74" s="1"/>
    </row>
    <row r="75" spans="1:16" x14ac:dyDescent="0.25">
      <c r="A75" s="1"/>
      <c r="B75" s="1" t="s">
        <v>58</v>
      </c>
      <c r="C75" s="1">
        <v>39</v>
      </c>
      <c r="D75" s="1" t="s">
        <v>1233</v>
      </c>
      <c r="E75" s="1" t="s">
        <v>1234</v>
      </c>
      <c r="F75" s="1" t="s">
        <v>553</v>
      </c>
      <c r="G75" s="1" t="s">
        <v>518</v>
      </c>
      <c r="H75" s="1">
        <v>37061</v>
      </c>
      <c r="I75" s="1" t="s">
        <v>256</v>
      </c>
      <c r="J75" s="1" t="s">
        <v>1192</v>
      </c>
      <c r="K75" s="1">
        <v>10</v>
      </c>
      <c r="L75" s="1" t="s">
        <v>1253</v>
      </c>
      <c r="M75" s="1" t="s">
        <v>521</v>
      </c>
      <c r="N75" s="1">
        <v>56</v>
      </c>
      <c r="O75" s="1">
        <v>100</v>
      </c>
      <c r="P75" s="1"/>
    </row>
    <row r="76" spans="1:16" x14ac:dyDescent="0.25">
      <c r="A76" s="1"/>
      <c r="B76" s="1" t="s">
        <v>70</v>
      </c>
      <c r="C76" s="1">
        <v>40</v>
      </c>
      <c r="D76" s="1" t="s">
        <v>1235</v>
      </c>
      <c r="E76" s="1" t="s">
        <v>565</v>
      </c>
      <c r="F76" s="1" t="s">
        <v>553</v>
      </c>
      <c r="G76" s="1" t="s">
        <v>518</v>
      </c>
      <c r="H76" s="1">
        <v>37160</v>
      </c>
      <c r="I76" s="1" t="s">
        <v>256</v>
      </c>
      <c r="J76" s="1" t="s">
        <v>526</v>
      </c>
      <c r="K76" s="1">
        <v>10</v>
      </c>
      <c r="L76" s="1" t="s">
        <v>586</v>
      </c>
      <c r="M76" s="1" t="s">
        <v>521</v>
      </c>
      <c r="N76" s="1">
        <v>56</v>
      </c>
      <c r="O76" s="1">
        <v>100</v>
      </c>
      <c r="P76" s="1"/>
    </row>
    <row r="77" spans="1:16" x14ac:dyDescent="0.25">
      <c r="A77" s="1"/>
      <c r="B77" s="1" t="s">
        <v>70</v>
      </c>
      <c r="C77" s="1">
        <v>44</v>
      </c>
      <c r="D77" s="1" t="s">
        <v>1193</v>
      </c>
      <c r="E77" s="1" t="s">
        <v>533</v>
      </c>
      <c r="F77" s="1" t="s">
        <v>1194</v>
      </c>
      <c r="G77" s="1" t="s">
        <v>518</v>
      </c>
      <c r="H77" s="1">
        <v>37082</v>
      </c>
      <c r="I77" s="1" t="s">
        <v>256</v>
      </c>
      <c r="J77" s="1" t="s">
        <v>526</v>
      </c>
      <c r="K77" s="1">
        <v>10</v>
      </c>
      <c r="L77" s="1" t="s">
        <v>586</v>
      </c>
      <c r="M77" s="1" t="s">
        <v>517</v>
      </c>
      <c r="N77" s="1">
        <v>64</v>
      </c>
      <c r="O77" s="1">
        <v>100</v>
      </c>
      <c r="P77" s="1"/>
    </row>
    <row r="78" spans="1:16" x14ac:dyDescent="0.25">
      <c r="A78" s="1"/>
      <c r="B78" s="1" t="s">
        <v>70</v>
      </c>
      <c r="C78" s="1">
        <v>51</v>
      </c>
      <c r="D78" s="1" t="s">
        <v>551</v>
      </c>
      <c r="E78" s="1" t="s">
        <v>552</v>
      </c>
      <c r="F78" s="1" t="s">
        <v>553</v>
      </c>
      <c r="G78" s="1" t="s">
        <v>537</v>
      </c>
      <c r="H78" s="1" t="s">
        <v>554</v>
      </c>
      <c r="I78" s="1" t="s">
        <v>256</v>
      </c>
      <c r="J78" s="1" t="s">
        <v>1195</v>
      </c>
      <c r="K78" s="1">
        <v>11</v>
      </c>
      <c r="L78" s="1" t="s">
        <v>1254</v>
      </c>
      <c r="M78" s="1" t="s">
        <v>517</v>
      </c>
      <c r="N78" s="1">
        <v>69</v>
      </c>
      <c r="O78" s="1">
        <v>100</v>
      </c>
      <c r="P78" s="1"/>
    </row>
    <row r="79" spans="1:16" x14ac:dyDescent="0.25">
      <c r="A79" s="1"/>
      <c r="B79" s="1" t="s">
        <v>70</v>
      </c>
      <c r="C79" s="1">
        <v>52</v>
      </c>
      <c r="D79" s="1" t="s">
        <v>1173</v>
      </c>
      <c r="E79" s="1" t="s">
        <v>570</v>
      </c>
      <c r="F79" s="1" t="s">
        <v>1174</v>
      </c>
      <c r="G79" s="1" t="s">
        <v>518</v>
      </c>
      <c r="H79" s="1">
        <v>36732</v>
      </c>
      <c r="I79" s="1" t="s">
        <v>256</v>
      </c>
      <c r="J79" s="1" t="s">
        <v>1175</v>
      </c>
      <c r="K79" s="1">
        <v>11</v>
      </c>
      <c r="L79" s="1" t="s">
        <v>1241</v>
      </c>
      <c r="M79" s="1" t="s">
        <v>535</v>
      </c>
      <c r="N79" s="1">
        <v>87</v>
      </c>
      <c r="O79" s="1">
        <v>100</v>
      </c>
      <c r="P79" s="1"/>
    </row>
    <row r="80" spans="1:16" x14ac:dyDescent="0.25">
      <c r="A80" s="1"/>
      <c r="B80" s="1" t="s">
        <v>1236</v>
      </c>
      <c r="C80" s="1">
        <v>27</v>
      </c>
      <c r="D80" s="1" t="s">
        <v>1169</v>
      </c>
      <c r="E80" s="1" t="s">
        <v>1170</v>
      </c>
      <c r="F80" s="1" t="s">
        <v>1171</v>
      </c>
      <c r="G80" s="1" t="s">
        <v>518</v>
      </c>
      <c r="H80" s="1">
        <v>37605</v>
      </c>
      <c r="I80" s="1" t="s">
        <v>256</v>
      </c>
      <c r="J80" s="1" t="s">
        <v>566</v>
      </c>
      <c r="K80" s="1">
        <v>9</v>
      </c>
      <c r="L80" s="1" t="s">
        <v>574</v>
      </c>
      <c r="M80" s="1" t="s">
        <v>521</v>
      </c>
      <c r="N80" s="1">
        <v>9.6</v>
      </c>
      <c r="O80" s="1">
        <v>16.3</v>
      </c>
      <c r="P80" s="1"/>
    </row>
    <row r="81" spans="1:16" x14ac:dyDescent="0.25">
      <c r="A81" s="1"/>
      <c r="B81" s="1" t="s">
        <v>598</v>
      </c>
      <c r="C81" s="1">
        <v>1</v>
      </c>
      <c r="D81" s="1" t="s">
        <v>1237</v>
      </c>
      <c r="E81" s="1" t="s">
        <v>587</v>
      </c>
      <c r="F81" s="1" t="s">
        <v>588</v>
      </c>
      <c r="G81" s="1" t="s">
        <v>518</v>
      </c>
      <c r="H81" s="1">
        <v>38057</v>
      </c>
      <c r="I81" s="1" t="s">
        <v>256</v>
      </c>
      <c r="J81" s="1" t="s">
        <v>519</v>
      </c>
      <c r="K81" s="1">
        <v>7</v>
      </c>
      <c r="L81" s="1" t="s">
        <v>520</v>
      </c>
      <c r="M81" s="1" t="s">
        <v>521</v>
      </c>
      <c r="N81" s="1">
        <v>57</v>
      </c>
      <c r="O81" s="1">
        <v>95</v>
      </c>
      <c r="P81" s="1"/>
    </row>
    <row r="82" spans="1:16" x14ac:dyDescent="0.25">
      <c r="A82" s="1"/>
      <c r="B82" s="1" t="s">
        <v>598</v>
      </c>
      <c r="C82" s="1">
        <v>3</v>
      </c>
      <c r="D82" s="1" t="s">
        <v>1196</v>
      </c>
      <c r="E82" s="1" t="s">
        <v>1197</v>
      </c>
      <c r="F82" s="1" t="s">
        <v>1198</v>
      </c>
      <c r="G82" s="1" t="s">
        <v>539</v>
      </c>
      <c r="H82" s="1">
        <v>37773</v>
      </c>
      <c r="I82" s="1" t="s">
        <v>256</v>
      </c>
      <c r="J82" s="1" t="s">
        <v>1195</v>
      </c>
      <c r="K82" s="1">
        <v>8</v>
      </c>
      <c r="L82" s="1" t="s">
        <v>1255</v>
      </c>
      <c r="M82" s="1" t="s">
        <v>517</v>
      </c>
      <c r="N82" s="1" t="s">
        <v>1256</v>
      </c>
      <c r="O82" s="1">
        <v>85</v>
      </c>
      <c r="P82" s="1"/>
    </row>
    <row r="83" spans="1:16" x14ac:dyDescent="0.25">
      <c r="A83" s="1"/>
      <c r="B83" s="1" t="s">
        <v>598</v>
      </c>
      <c r="C83" s="1">
        <v>4</v>
      </c>
      <c r="D83" s="1" t="s">
        <v>1199</v>
      </c>
      <c r="E83" s="1" t="s">
        <v>1190</v>
      </c>
      <c r="F83" s="1" t="s">
        <v>589</v>
      </c>
      <c r="G83" s="1" t="s">
        <v>539</v>
      </c>
      <c r="H83" s="1">
        <v>37890</v>
      </c>
      <c r="I83" s="1" t="s">
        <v>256</v>
      </c>
      <c r="J83" s="1" t="s">
        <v>515</v>
      </c>
      <c r="K83" s="1">
        <v>8</v>
      </c>
      <c r="L83" s="1" t="s">
        <v>1257</v>
      </c>
      <c r="M83" s="1" t="s">
        <v>517</v>
      </c>
      <c r="N83" s="1">
        <v>58</v>
      </c>
      <c r="O83" s="1">
        <v>85</v>
      </c>
      <c r="P83" s="1"/>
    </row>
    <row r="84" spans="1:16" x14ac:dyDescent="0.25">
      <c r="A84" s="1"/>
      <c r="B84" s="1" t="s">
        <v>598</v>
      </c>
      <c r="C84" s="1">
        <v>5</v>
      </c>
      <c r="D84" s="1" t="s">
        <v>1238</v>
      </c>
      <c r="E84" s="1" t="s">
        <v>1239</v>
      </c>
      <c r="F84" s="1" t="s">
        <v>1208</v>
      </c>
      <c r="G84" s="1" t="s">
        <v>539</v>
      </c>
      <c r="H84" s="1">
        <v>37714</v>
      </c>
      <c r="I84" s="1" t="s">
        <v>256</v>
      </c>
      <c r="J84" s="1" t="s">
        <v>515</v>
      </c>
      <c r="K84" s="1">
        <v>8</v>
      </c>
      <c r="L84" s="1" t="s">
        <v>1257</v>
      </c>
      <c r="M84" s="1" t="s">
        <v>521</v>
      </c>
      <c r="N84" s="1">
        <v>53</v>
      </c>
      <c r="O84" s="1">
        <v>85</v>
      </c>
      <c r="P84" s="1"/>
    </row>
    <row r="85" spans="1:16" x14ac:dyDescent="0.25">
      <c r="A85" s="1"/>
      <c r="B85" s="1" t="s">
        <v>598</v>
      </c>
      <c r="C85" s="1">
        <v>8</v>
      </c>
      <c r="D85" s="1" t="s">
        <v>1176</v>
      </c>
      <c r="E85" s="1" t="s">
        <v>1177</v>
      </c>
      <c r="F85" s="1" t="s">
        <v>571</v>
      </c>
      <c r="G85" s="1" t="s">
        <v>539</v>
      </c>
      <c r="H85" s="1">
        <v>37548</v>
      </c>
      <c r="I85" s="1" t="s">
        <v>256</v>
      </c>
      <c r="J85" s="1" t="s">
        <v>515</v>
      </c>
      <c r="K85" s="1">
        <v>9</v>
      </c>
      <c r="L85" s="1" t="s">
        <v>1257</v>
      </c>
      <c r="M85" s="1" t="s">
        <v>535</v>
      </c>
      <c r="N85" s="1">
        <v>68</v>
      </c>
      <c r="O85" s="1">
        <v>85</v>
      </c>
      <c r="P85" s="1"/>
    </row>
    <row r="86" spans="1:16" x14ac:dyDescent="0.25">
      <c r="A86" s="1"/>
      <c r="B86" s="1" t="s">
        <v>1200</v>
      </c>
      <c r="C86" s="1">
        <v>1</v>
      </c>
      <c r="D86" s="1" t="s">
        <v>1201</v>
      </c>
      <c r="E86" s="1" t="s">
        <v>1202</v>
      </c>
      <c r="F86" s="1" t="s">
        <v>1203</v>
      </c>
      <c r="G86" s="1" t="s">
        <v>518</v>
      </c>
      <c r="H86" s="1">
        <v>37178</v>
      </c>
      <c r="I86" s="1" t="s">
        <v>256</v>
      </c>
      <c r="J86" s="1" t="s">
        <v>526</v>
      </c>
      <c r="K86" s="1">
        <v>10</v>
      </c>
      <c r="L86" s="1" t="s">
        <v>1258</v>
      </c>
      <c r="M86" s="1" t="s">
        <v>517</v>
      </c>
      <c r="N86" s="1">
        <v>30</v>
      </c>
      <c r="O86" s="1">
        <v>44</v>
      </c>
      <c r="P86" s="1"/>
    </row>
    <row r="87" spans="1:16" x14ac:dyDescent="0.25">
      <c r="A87" s="1"/>
      <c r="B87" s="1" t="s">
        <v>1200</v>
      </c>
      <c r="C87" s="1">
        <v>2</v>
      </c>
      <c r="D87" s="1" t="s">
        <v>1204</v>
      </c>
      <c r="E87" s="1" t="s">
        <v>533</v>
      </c>
      <c r="F87" s="1" t="s">
        <v>1194</v>
      </c>
      <c r="G87" s="1" t="s">
        <v>518</v>
      </c>
      <c r="H87" s="1">
        <v>37082</v>
      </c>
      <c r="I87" s="1" t="s">
        <v>256</v>
      </c>
      <c r="J87" s="1" t="s">
        <v>526</v>
      </c>
      <c r="K87" s="1">
        <v>10</v>
      </c>
      <c r="L87" s="1" t="s">
        <v>1258</v>
      </c>
      <c r="M87" s="1" t="s">
        <v>521</v>
      </c>
      <c r="N87" s="1">
        <v>27</v>
      </c>
      <c r="O87" s="1">
        <v>44</v>
      </c>
      <c r="P87" s="1"/>
    </row>
    <row r="88" spans="1:16" x14ac:dyDescent="0.25">
      <c r="A88" s="1"/>
      <c r="B88" s="1" t="s">
        <v>598</v>
      </c>
      <c r="C88" s="1" t="s">
        <v>1238</v>
      </c>
      <c r="D88" s="1" t="s">
        <v>1239</v>
      </c>
      <c r="E88" s="1" t="s">
        <v>1208</v>
      </c>
      <c r="F88" s="1" t="s">
        <v>515</v>
      </c>
      <c r="G88" s="1">
        <v>8</v>
      </c>
      <c r="H88" s="1" t="s">
        <v>521</v>
      </c>
      <c r="I88" s="1"/>
      <c r="J88" s="1"/>
      <c r="K88" s="1"/>
      <c r="L88" s="1"/>
      <c r="M88" s="1"/>
      <c r="N88" s="1"/>
      <c r="O88" s="1"/>
      <c r="P88" s="1"/>
    </row>
  </sheetData>
  <autoFilter ref="B39:O88"/>
  <mergeCells count="6">
    <mergeCell ref="L3:N3"/>
    <mergeCell ref="B2:H2"/>
    <mergeCell ref="C3:E3"/>
    <mergeCell ref="F3:H3"/>
    <mergeCell ref="A1:J1"/>
    <mergeCell ref="I3:K3"/>
  </mergeCells>
  <dataValidations count="1">
    <dataValidation type="list" allowBlank="1" showInputMessage="1" showErrorMessage="1" sqref="M41 M76">
      <formula1>ТипДиплома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1" width="28" customWidth="1"/>
    <col min="2" max="2" width="55.42578125" customWidth="1"/>
    <col min="3" max="3" width="54.7109375" customWidth="1"/>
    <col min="4" max="4" width="63.5703125" customWidth="1"/>
  </cols>
  <sheetData>
    <row r="1" spans="1:4" x14ac:dyDescent="0.25">
      <c r="A1" s="2"/>
      <c r="B1" s="2" t="s">
        <v>255</v>
      </c>
      <c r="C1" s="99" t="s">
        <v>1267</v>
      </c>
      <c r="D1" s="2"/>
    </row>
    <row r="2" spans="1:4" ht="240" customHeight="1" x14ac:dyDescent="0.25">
      <c r="A2" s="87" t="s">
        <v>67</v>
      </c>
      <c r="B2" s="87" t="s">
        <v>1550</v>
      </c>
      <c r="C2" s="100" t="s">
        <v>1549</v>
      </c>
      <c r="D2" s="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B32" sqref="B32"/>
    </sheetView>
  </sheetViews>
  <sheetFormatPr defaultRowHeight="15" x14ac:dyDescent="0.25"/>
  <cols>
    <col min="1" max="1" width="4.7109375" customWidth="1"/>
    <col min="2" max="2" width="21.140625" customWidth="1"/>
    <col min="3" max="3" width="5" customWidth="1"/>
    <col min="4" max="4" width="6.7109375" customWidth="1"/>
    <col min="5" max="5" width="6.140625" customWidth="1"/>
    <col min="6" max="6" width="6.5703125" customWidth="1"/>
    <col min="7" max="7" width="5.140625" customWidth="1"/>
    <col min="8" max="8" width="6.140625" customWidth="1"/>
    <col min="9" max="9" width="6" customWidth="1"/>
    <col min="10" max="10" width="5.85546875" customWidth="1"/>
    <col min="11" max="11" width="6.28515625" customWidth="1"/>
    <col min="12" max="12" width="6.7109375" customWidth="1"/>
    <col min="13" max="13" width="6.28515625" customWidth="1"/>
    <col min="14" max="14" width="6.42578125" customWidth="1"/>
    <col min="15" max="15" width="5" customWidth="1"/>
    <col min="16" max="17" width="6.42578125" customWidth="1"/>
    <col min="18" max="18" width="7" customWidth="1"/>
    <col min="19" max="19" width="4.7109375" customWidth="1"/>
    <col min="20" max="20" width="4.5703125" customWidth="1"/>
    <col min="21" max="21" width="4.85546875" customWidth="1"/>
    <col min="22" max="22" width="4.5703125" customWidth="1"/>
    <col min="23" max="23" width="5.140625" customWidth="1"/>
    <col min="24" max="24" width="4.7109375" customWidth="1"/>
    <col min="25" max="25" width="4.85546875" customWidth="1"/>
    <col min="26" max="26" width="4.42578125" customWidth="1"/>
    <col min="27" max="27" width="4.7109375" customWidth="1"/>
    <col min="28" max="28" width="4.140625" customWidth="1"/>
    <col min="29" max="29" width="4.7109375" customWidth="1"/>
    <col min="30" max="30" width="4.42578125" customWidth="1"/>
    <col min="31" max="31" width="5.28515625" customWidth="1"/>
    <col min="32" max="32" width="4.85546875" customWidth="1"/>
    <col min="33" max="33" width="4.42578125" customWidth="1"/>
    <col min="34" max="34" width="4.140625" customWidth="1"/>
    <col min="35" max="35" width="4.7109375" customWidth="1"/>
    <col min="36" max="37" width="4.5703125" customWidth="1"/>
    <col min="38" max="38" width="4.7109375" customWidth="1"/>
    <col min="39" max="39" width="4.42578125" customWidth="1"/>
    <col min="40" max="40" width="4.5703125" customWidth="1"/>
    <col min="41" max="41" width="4.85546875" customWidth="1"/>
    <col min="42" max="42" width="4.42578125" customWidth="1"/>
    <col min="43" max="43" width="4.5703125" customWidth="1"/>
    <col min="44" max="44" width="5.42578125" customWidth="1"/>
    <col min="45" max="45" width="5.28515625" customWidth="1"/>
    <col min="46" max="46" width="4.7109375" customWidth="1"/>
    <col min="47" max="47" width="5" customWidth="1"/>
    <col min="48" max="48" width="4.140625" customWidth="1"/>
    <col min="49" max="49" width="5.5703125" customWidth="1"/>
    <col min="50" max="50" width="4.7109375" customWidth="1"/>
    <col min="51" max="51" width="4.85546875" customWidth="1"/>
    <col min="52" max="52" width="5.140625" customWidth="1"/>
    <col min="53" max="53" width="5.7109375" customWidth="1"/>
    <col min="54" max="54" width="5.28515625" customWidth="1"/>
    <col min="55" max="55" width="4.85546875" customWidth="1"/>
    <col min="56" max="56" width="5" customWidth="1"/>
    <col min="57" max="57" width="4.85546875" customWidth="1"/>
    <col min="58" max="58" width="5" customWidth="1"/>
    <col min="59" max="60" width="5.140625" customWidth="1"/>
    <col min="61" max="61" width="5.42578125" customWidth="1"/>
    <col min="62" max="62" width="5" customWidth="1"/>
    <col min="63" max="63" width="4.85546875" customWidth="1"/>
    <col min="64" max="64" width="5.42578125" customWidth="1"/>
    <col min="65" max="65" width="4.5703125" customWidth="1"/>
    <col min="66" max="66" width="5.28515625" customWidth="1"/>
    <col min="67" max="67" width="5" customWidth="1"/>
    <col min="68" max="68" width="4.5703125" customWidth="1"/>
    <col min="69" max="69" width="5.28515625" customWidth="1"/>
    <col min="70" max="70" width="4.42578125" customWidth="1"/>
    <col min="71" max="71" width="4.7109375" customWidth="1"/>
    <col min="72" max="72" width="5.5703125" customWidth="1"/>
    <col min="73" max="74" width="4.7109375" customWidth="1"/>
    <col min="75" max="75" width="5" customWidth="1"/>
    <col min="76" max="76" width="4.7109375" customWidth="1"/>
    <col min="77" max="78" width="5" customWidth="1"/>
    <col min="79" max="79" width="4.42578125" customWidth="1"/>
    <col min="80" max="80" width="5.42578125" customWidth="1"/>
    <col min="81" max="81" width="4.7109375" customWidth="1"/>
    <col min="82" max="82" width="5.140625" customWidth="1"/>
    <col min="83" max="83" width="4.85546875" customWidth="1"/>
    <col min="84" max="85" width="5.140625" customWidth="1"/>
    <col min="86" max="86" width="5.7109375" customWidth="1"/>
    <col min="87" max="87" width="5.28515625" customWidth="1"/>
    <col min="88" max="88" width="5" customWidth="1"/>
    <col min="89" max="91" width="4.85546875" customWidth="1"/>
    <col min="92" max="92" width="5.42578125" customWidth="1"/>
    <col min="93" max="93" width="5.7109375" customWidth="1"/>
    <col min="94" max="94" width="5.42578125" customWidth="1"/>
    <col min="95" max="95" width="5.85546875" customWidth="1"/>
    <col min="96" max="96" width="6.28515625" customWidth="1"/>
    <col min="97" max="97" width="5.28515625" customWidth="1"/>
    <col min="98" max="98" width="5.42578125" customWidth="1"/>
    <col min="99" max="100" width="5.140625" customWidth="1"/>
    <col min="101" max="101" width="5.42578125" customWidth="1"/>
    <col min="102" max="102" width="5.28515625" customWidth="1"/>
    <col min="103" max="103" width="6.140625" customWidth="1"/>
    <col min="104" max="104" width="5.85546875" customWidth="1"/>
    <col min="105" max="105" width="5.28515625" customWidth="1"/>
    <col min="106" max="106" width="4.28515625" customWidth="1"/>
    <col min="107" max="107" width="4.7109375" customWidth="1"/>
    <col min="108" max="108" width="4" customWidth="1"/>
    <col min="109" max="109" width="6.28515625" customWidth="1"/>
    <col min="110" max="110" width="4.42578125" customWidth="1"/>
    <col min="111" max="111" width="5.140625" customWidth="1"/>
    <col min="112" max="112" width="6.140625" customWidth="1"/>
  </cols>
  <sheetData>
    <row r="1" spans="1:18" x14ac:dyDescent="0.25">
      <c r="A1" s="169"/>
      <c r="B1" s="1"/>
      <c r="C1" s="256" t="s">
        <v>655</v>
      </c>
      <c r="D1" s="256"/>
      <c r="E1" s="256"/>
      <c r="F1" s="256"/>
      <c r="G1" s="256"/>
      <c r="H1" s="256"/>
      <c r="I1" s="256"/>
      <c r="J1" s="256"/>
      <c r="K1" s="164" t="s">
        <v>656</v>
      </c>
      <c r="L1" s="164"/>
      <c r="M1" s="164"/>
      <c r="N1" s="164"/>
      <c r="O1" s="164"/>
      <c r="P1" s="164"/>
      <c r="Q1" s="164"/>
      <c r="R1" s="164"/>
    </row>
    <row r="2" spans="1:18" ht="47.25" customHeight="1" x14ac:dyDescent="0.25">
      <c r="A2" s="254"/>
      <c r="B2" s="1"/>
      <c r="C2" s="255" t="s">
        <v>377</v>
      </c>
      <c r="D2" s="255"/>
      <c r="E2" s="255"/>
      <c r="F2" s="255"/>
      <c r="G2" s="255" t="s">
        <v>378</v>
      </c>
      <c r="H2" s="255"/>
      <c r="I2" s="255"/>
      <c r="J2" s="255"/>
      <c r="K2" s="257" t="s">
        <v>377</v>
      </c>
      <c r="L2" s="257"/>
      <c r="M2" s="257"/>
      <c r="N2" s="257"/>
      <c r="O2" s="257" t="s">
        <v>378</v>
      </c>
      <c r="P2" s="257"/>
      <c r="Q2" s="257"/>
      <c r="R2" s="257"/>
    </row>
    <row r="3" spans="1:18" ht="50.25" customHeight="1" x14ac:dyDescent="0.25">
      <c r="A3" s="170"/>
      <c r="B3" s="1" t="s">
        <v>90</v>
      </c>
      <c r="C3" s="90" t="s">
        <v>2</v>
      </c>
      <c r="D3" s="90" t="s">
        <v>379</v>
      </c>
      <c r="E3" s="90" t="s">
        <v>380</v>
      </c>
      <c r="F3" s="90" t="s">
        <v>381</v>
      </c>
      <c r="G3" s="90" t="s">
        <v>2</v>
      </c>
      <c r="H3" s="90" t="s">
        <v>379</v>
      </c>
      <c r="I3" s="90" t="s">
        <v>380</v>
      </c>
      <c r="J3" s="90" t="s">
        <v>381</v>
      </c>
      <c r="K3" s="89" t="s">
        <v>2</v>
      </c>
      <c r="L3" s="89" t="s">
        <v>379</v>
      </c>
      <c r="M3" s="89" t="s">
        <v>380</v>
      </c>
      <c r="N3" s="89" t="s">
        <v>381</v>
      </c>
      <c r="O3" s="89" t="s">
        <v>2</v>
      </c>
      <c r="P3" s="89" t="s">
        <v>379</v>
      </c>
      <c r="Q3" s="89" t="s">
        <v>380</v>
      </c>
      <c r="R3" s="89" t="s">
        <v>381</v>
      </c>
    </row>
    <row r="4" spans="1:18" x14ac:dyDescent="0.25">
      <c r="A4" s="1">
        <v>1</v>
      </c>
      <c r="B4" s="1" t="s">
        <v>6</v>
      </c>
      <c r="C4" s="91">
        <v>15</v>
      </c>
      <c r="D4" s="91">
        <v>6</v>
      </c>
      <c r="E4" s="91">
        <v>9</v>
      </c>
      <c r="F4" s="91"/>
      <c r="G4" s="91">
        <v>13</v>
      </c>
      <c r="H4" s="91">
        <v>5</v>
      </c>
      <c r="I4" s="91">
        <v>10</v>
      </c>
      <c r="J4" s="9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>
        <v>2</v>
      </c>
      <c r="B5" s="1" t="s">
        <v>7</v>
      </c>
      <c r="C5" s="91">
        <v>20</v>
      </c>
      <c r="D5" s="91">
        <v>0</v>
      </c>
      <c r="E5" s="91">
        <v>20</v>
      </c>
      <c r="F5" s="91"/>
      <c r="G5" s="91">
        <v>30</v>
      </c>
      <c r="H5" s="91">
        <v>6</v>
      </c>
      <c r="I5" s="91">
        <v>24</v>
      </c>
      <c r="J5" s="9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>
        <v>3</v>
      </c>
      <c r="B6" s="1" t="s">
        <v>8</v>
      </c>
      <c r="C6" s="91">
        <v>10</v>
      </c>
      <c r="D6" s="91">
        <v>4</v>
      </c>
      <c r="E6" s="91">
        <v>6</v>
      </c>
      <c r="F6" s="91"/>
      <c r="G6" s="91">
        <v>20</v>
      </c>
      <c r="H6" s="91">
        <v>5</v>
      </c>
      <c r="I6" s="91">
        <v>15</v>
      </c>
      <c r="J6" s="9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>
        <v>4</v>
      </c>
      <c r="B7" s="1" t="s">
        <v>9</v>
      </c>
      <c r="C7" s="91">
        <v>14</v>
      </c>
      <c r="D7" s="91">
        <v>4</v>
      </c>
      <c r="E7" s="91">
        <v>10</v>
      </c>
      <c r="F7" s="91"/>
      <c r="G7" s="91">
        <v>34</v>
      </c>
      <c r="H7" s="91">
        <v>6</v>
      </c>
      <c r="I7" s="91">
        <v>28</v>
      </c>
      <c r="J7" s="9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>
        <v>5</v>
      </c>
      <c r="B8" s="1" t="s">
        <v>10</v>
      </c>
      <c r="C8" s="91">
        <v>12</v>
      </c>
      <c r="D8" s="91">
        <v>1</v>
      </c>
      <c r="E8" s="91">
        <v>11</v>
      </c>
      <c r="F8" s="91"/>
      <c r="G8" s="91">
        <v>20</v>
      </c>
      <c r="H8" s="91">
        <v>8</v>
      </c>
      <c r="I8" s="91">
        <v>12</v>
      </c>
      <c r="J8" s="9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>
        <v>6</v>
      </c>
      <c r="B9" s="1" t="s">
        <v>11</v>
      </c>
      <c r="C9" s="91">
        <v>0</v>
      </c>
      <c r="D9" s="91">
        <v>0</v>
      </c>
      <c r="E9" s="91">
        <v>0</v>
      </c>
      <c r="F9" s="91"/>
      <c r="G9" s="91">
        <v>5</v>
      </c>
      <c r="H9" s="91">
        <v>3</v>
      </c>
      <c r="I9" s="91">
        <v>2</v>
      </c>
      <c r="J9" s="9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>
        <v>7</v>
      </c>
      <c r="B10" s="1" t="s">
        <v>12</v>
      </c>
      <c r="C10" s="91">
        <v>6</v>
      </c>
      <c r="D10" s="91">
        <v>4</v>
      </c>
      <c r="E10" s="91">
        <v>2</v>
      </c>
      <c r="F10" s="91"/>
      <c r="G10" s="91">
        <v>5</v>
      </c>
      <c r="H10" s="91">
        <v>2</v>
      </c>
      <c r="I10" s="91">
        <v>3</v>
      </c>
      <c r="J10" s="9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>
        <v>8</v>
      </c>
      <c r="B11" s="1" t="s">
        <v>13</v>
      </c>
      <c r="C11" s="91">
        <v>27</v>
      </c>
      <c r="D11" s="91">
        <v>7</v>
      </c>
      <c r="E11" s="91">
        <v>20</v>
      </c>
      <c r="F11" s="91"/>
      <c r="G11" s="91">
        <v>27</v>
      </c>
      <c r="H11" s="91">
        <v>17</v>
      </c>
      <c r="I11" s="91">
        <v>10</v>
      </c>
      <c r="J11" s="9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>
        <v>9</v>
      </c>
      <c r="B12" s="1" t="s">
        <v>14</v>
      </c>
      <c r="C12" s="91">
        <v>23</v>
      </c>
      <c r="D12" s="91">
        <v>9</v>
      </c>
      <c r="E12" s="91">
        <v>14</v>
      </c>
      <c r="F12" s="91"/>
      <c r="G12" s="91">
        <v>23</v>
      </c>
      <c r="H12" s="91">
        <v>3</v>
      </c>
      <c r="I12" s="91">
        <v>20</v>
      </c>
      <c r="J12" s="9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>
        <v>1</v>
      </c>
      <c r="B13" s="1" t="s">
        <v>15</v>
      </c>
      <c r="C13" s="91">
        <v>15</v>
      </c>
      <c r="D13" s="91">
        <v>0</v>
      </c>
      <c r="E13" s="91">
        <v>15</v>
      </c>
      <c r="F13" s="91"/>
      <c r="G13" s="91">
        <v>22</v>
      </c>
      <c r="H13" s="91">
        <v>13</v>
      </c>
      <c r="I13" s="91">
        <v>9</v>
      </c>
      <c r="J13" s="9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>
        <v>11</v>
      </c>
      <c r="B14" s="1" t="s">
        <v>16</v>
      </c>
      <c r="C14" s="91">
        <v>22</v>
      </c>
      <c r="D14" s="91">
        <v>11</v>
      </c>
      <c r="E14" s="91">
        <v>11</v>
      </c>
      <c r="F14" s="91"/>
      <c r="G14" s="91">
        <v>45</v>
      </c>
      <c r="H14" s="91">
        <v>16</v>
      </c>
      <c r="I14" s="91">
        <v>29</v>
      </c>
      <c r="J14" s="9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>
        <v>12</v>
      </c>
      <c r="B15" s="1" t="s">
        <v>17</v>
      </c>
      <c r="C15" s="91">
        <v>17</v>
      </c>
      <c r="D15" s="91">
        <v>5</v>
      </c>
      <c r="E15" s="91">
        <v>12</v>
      </c>
      <c r="F15" s="91"/>
      <c r="G15" s="91">
        <v>19</v>
      </c>
      <c r="H15" s="91">
        <v>7</v>
      </c>
      <c r="I15" s="91">
        <v>12</v>
      </c>
      <c r="J15" s="9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>
        <v>13</v>
      </c>
      <c r="B16" s="1" t="s">
        <v>18</v>
      </c>
      <c r="C16" s="91">
        <v>7</v>
      </c>
      <c r="D16" s="91">
        <v>3</v>
      </c>
      <c r="E16" s="91">
        <v>4</v>
      </c>
      <c r="F16" s="91"/>
      <c r="G16" s="91">
        <v>12</v>
      </c>
      <c r="H16" s="91">
        <v>5</v>
      </c>
      <c r="I16" s="91">
        <v>7</v>
      </c>
      <c r="J16" s="9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>
        <v>14</v>
      </c>
      <c r="B17" s="1" t="s">
        <v>19</v>
      </c>
      <c r="C17" s="91">
        <v>7</v>
      </c>
      <c r="D17" s="91">
        <v>5</v>
      </c>
      <c r="E17" s="91">
        <v>2</v>
      </c>
      <c r="F17" s="91"/>
      <c r="G17" s="91">
        <v>17</v>
      </c>
      <c r="H17" s="91">
        <v>5</v>
      </c>
      <c r="I17" s="91">
        <v>12</v>
      </c>
      <c r="J17" s="9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>
        <v>15</v>
      </c>
      <c r="B18" s="1" t="s">
        <v>20</v>
      </c>
      <c r="C18" s="91">
        <v>16</v>
      </c>
      <c r="D18" s="91">
        <v>4</v>
      </c>
      <c r="E18" s="91">
        <v>12</v>
      </c>
      <c r="F18" s="91"/>
      <c r="G18" s="91">
        <v>12</v>
      </c>
      <c r="H18" s="91">
        <v>4</v>
      </c>
      <c r="I18" s="91">
        <v>8</v>
      </c>
      <c r="J18" s="9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>
        <v>16</v>
      </c>
      <c r="B19" s="1" t="s">
        <v>21</v>
      </c>
      <c r="C19" s="91">
        <v>15</v>
      </c>
      <c r="D19" s="91">
        <v>7</v>
      </c>
      <c r="E19" s="91">
        <v>8</v>
      </c>
      <c r="F19" s="91"/>
      <c r="G19" s="91">
        <v>18</v>
      </c>
      <c r="H19" s="91">
        <v>6</v>
      </c>
      <c r="I19" s="91">
        <v>12</v>
      </c>
      <c r="J19" s="9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>
        <v>17</v>
      </c>
      <c r="B20" s="1" t="s">
        <v>22</v>
      </c>
      <c r="C20" s="91">
        <v>5</v>
      </c>
      <c r="D20" s="91">
        <v>0</v>
      </c>
      <c r="E20" s="91">
        <v>2</v>
      </c>
      <c r="F20" s="91">
        <v>4</v>
      </c>
      <c r="G20" s="91">
        <v>6</v>
      </c>
      <c r="H20" s="91">
        <v>8</v>
      </c>
      <c r="I20" s="91">
        <v>16</v>
      </c>
      <c r="J20" s="91">
        <v>12</v>
      </c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>
        <v>18</v>
      </c>
      <c r="B21" s="1" t="s">
        <v>23</v>
      </c>
      <c r="C21" s="91">
        <v>20</v>
      </c>
      <c r="D21" s="91">
        <v>4</v>
      </c>
      <c r="E21" s="91">
        <v>10</v>
      </c>
      <c r="F21" s="91">
        <v>6</v>
      </c>
      <c r="G21" s="91">
        <v>23</v>
      </c>
      <c r="H21" s="91">
        <v>7</v>
      </c>
      <c r="I21" s="91">
        <v>8</v>
      </c>
      <c r="J21" s="91">
        <v>8</v>
      </c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>
        <v>19</v>
      </c>
      <c r="B22" s="1" t="s">
        <v>24</v>
      </c>
      <c r="C22" s="91">
        <v>11</v>
      </c>
      <c r="D22" s="91">
        <v>0</v>
      </c>
      <c r="E22" s="91">
        <v>8</v>
      </c>
      <c r="F22" s="91">
        <v>4</v>
      </c>
      <c r="G22" s="91">
        <v>22</v>
      </c>
      <c r="H22" s="91">
        <v>9</v>
      </c>
      <c r="I22" s="91">
        <v>11</v>
      </c>
      <c r="J22" s="91">
        <v>2</v>
      </c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>
        <v>20</v>
      </c>
      <c r="B23" s="1" t="s">
        <v>25</v>
      </c>
      <c r="C23" s="91">
        <v>27</v>
      </c>
      <c r="D23" s="91">
        <v>7</v>
      </c>
      <c r="E23" s="91">
        <v>10</v>
      </c>
      <c r="F23" s="91">
        <v>10</v>
      </c>
      <c r="G23" s="91">
        <v>30</v>
      </c>
      <c r="H23" s="91">
        <v>8</v>
      </c>
      <c r="I23" s="91">
        <v>12</v>
      </c>
      <c r="J23" s="91">
        <v>10</v>
      </c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>
        <v>21</v>
      </c>
      <c r="B24" s="1" t="s">
        <v>26</v>
      </c>
      <c r="C24" s="91">
        <v>23</v>
      </c>
      <c r="D24" s="91">
        <v>7</v>
      </c>
      <c r="E24" s="91">
        <v>10</v>
      </c>
      <c r="F24" s="91">
        <v>5</v>
      </c>
      <c r="G24" s="91">
        <v>44</v>
      </c>
      <c r="H24" s="91">
        <v>20</v>
      </c>
      <c r="I24" s="91">
        <v>20</v>
      </c>
      <c r="J24" s="91">
        <v>4</v>
      </c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>
        <v>22</v>
      </c>
      <c r="B25" s="1" t="s">
        <v>27</v>
      </c>
      <c r="C25" s="91">
        <v>20</v>
      </c>
      <c r="D25" s="91">
        <v>6</v>
      </c>
      <c r="E25" s="91">
        <v>11</v>
      </c>
      <c r="F25" s="91">
        <v>3</v>
      </c>
      <c r="G25" s="91">
        <v>32</v>
      </c>
      <c r="H25" s="91">
        <v>6</v>
      </c>
      <c r="I25" s="91">
        <v>16</v>
      </c>
      <c r="J25" s="91">
        <v>10</v>
      </c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>
        <v>23</v>
      </c>
      <c r="B26" s="1" t="s">
        <v>28</v>
      </c>
      <c r="C26" s="91">
        <v>16</v>
      </c>
      <c r="D26" s="91">
        <v>0</v>
      </c>
      <c r="E26" s="91">
        <v>10</v>
      </c>
      <c r="F26" s="91">
        <v>6</v>
      </c>
      <c r="G26" s="91">
        <v>43</v>
      </c>
      <c r="H26" s="91">
        <v>6</v>
      </c>
      <c r="I26" s="91">
        <v>27</v>
      </c>
      <c r="J26" s="91">
        <v>10</v>
      </c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>
        <v>24</v>
      </c>
      <c r="B27" s="1" t="s">
        <v>29</v>
      </c>
      <c r="C27" s="91">
        <v>34</v>
      </c>
      <c r="D27" s="91">
        <v>10</v>
      </c>
      <c r="E27" s="91">
        <v>22</v>
      </c>
      <c r="F27" s="91">
        <v>2</v>
      </c>
      <c r="G27" s="91">
        <v>40</v>
      </c>
      <c r="H27" s="91">
        <v>19</v>
      </c>
      <c r="I27" s="91">
        <v>19</v>
      </c>
      <c r="J27" s="91">
        <v>2</v>
      </c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>
        <v>25</v>
      </c>
      <c r="B28" s="1" t="s">
        <v>30</v>
      </c>
      <c r="C28" s="91">
        <v>16</v>
      </c>
      <c r="D28" s="91">
        <v>2</v>
      </c>
      <c r="E28" s="91">
        <v>9</v>
      </c>
      <c r="F28" s="91">
        <v>5</v>
      </c>
      <c r="G28" s="91">
        <v>15</v>
      </c>
      <c r="H28" s="91">
        <v>3</v>
      </c>
      <c r="I28" s="91">
        <v>8</v>
      </c>
      <c r="J28" s="91">
        <v>4</v>
      </c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>
        <v>26</v>
      </c>
      <c r="B29" s="1" t="s">
        <v>31</v>
      </c>
      <c r="C29" s="91">
        <v>8</v>
      </c>
      <c r="D29" s="91">
        <v>3</v>
      </c>
      <c r="E29" s="91">
        <v>4</v>
      </c>
      <c r="F29" s="91">
        <v>1</v>
      </c>
      <c r="G29" s="91">
        <v>14</v>
      </c>
      <c r="H29" s="91">
        <v>4</v>
      </c>
      <c r="I29" s="91">
        <v>8</v>
      </c>
      <c r="J29" s="91">
        <v>2</v>
      </c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>
        <v>27</v>
      </c>
      <c r="B30" s="1" t="s">
        <v>32</v>
      </c>
      <c r="C30" s="91">
        <v>21</v>
      </c>
      <c r="D30" s="91">
        <v>0</v>
      </c>
      <c r="E30" s="91">
        <v>21</v>
      </c>
      <c r="F30" s="91"/>
      <c r="G30" s="91">
        <v>29</v>
      </c>
      <c r="H30" s="91">
        <v>6</v>
      </c>
      <c r="I30" s="91">
        <v>23</v>
      </c>
      <c r="J30" s="9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>
        <v>28</v>
      </c>
      <c r="B31" s="1" t="s">
        <v>33</v>
      </c>
      <c r="C31" s="91">
        <v>13</v>
      </c>
      <c r="D31" s="91">
        <v>5</v>
      </c>
      <c r="E31" s="91">
        <v>8</v>
      </c>
      <c r="F31" s="91"/>
      <c r="G31" s="91">
        <v>18</v>
      </c>
      <c r="H31" s="91">
        <v>6</v>
      </c>
      <c r="I31" s="91">
        <v>12</v>
      </c>
      <c r="J31" s="9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>
        <v>29</v>
      </c>
      <c r="B32" s="1" t="s">
        <v>34</v>
      </c>
      <c r="C32" s="91">
        <v>15</v>
      </c>
      <c r="D32" s="91">
        <v>9</v>
      </c>
      <c r="E32" s="91">
        <v>6</v>
      </c>
      <c r="F32" s="91"/>
      <c r="G32" s="91">
        <v>30</v>
      </c>
      <c r="H32" s="91">
        <v>6</v>
      </c>
      <c r="I32" s="91">
        <v>24</v>
      </c>
      <c r="J32" s="9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>
        <v>30</v>
      </c>
      <c r="B33" s="1" t="s">
        <v>35</v>
      </c>
      <c r="C33" s="91">
        <v>9</v>
      </c>
      <c r="D33" s="91">
        <v>3</v>
      </c>
      <c r="E33" s="91">
        <v>6</v>
      </c>
      <c r="F33" s="91"/>
      <c r="G33" s="91">
        <v>22</v>
      </c>
      <c r="H33" s="91">
        <v>10</v>
      </c>
      <c r="I33" s="91">
        <v>12</v>
      </c>
      <c r="J33" s="9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>
        <v>31</v>
      </c>
      <c r="B34" s="1" t="s">
        <v>36</v>
      </c>
      <c r="C34" s="91">
        <v>10</v>
      </c>
      <c r="D34" s="91">
        <v>0</v>
      </c>
      <c r="E34" s="91">
        <v>8</v>
      </c>
      <c r="F34" s="91">
        <v>2</v>
      </c>
      <c r="G34" s="91">
        <v>10</v>
      </c>
      <c r="H34" s="91">
        <v>2</v>
      </c>
      <c r="I34" s="91">
        <v>1</v>
      </c>
      <c r="J34" s="91">
        <v>7</v>
      </c>
      <c r="K34" s="1"/>
      <c r="L34" s="1"/>
      <c r="M34" s="1"/>
      <c r="N34" s="1"/>
      <c r="O34" s="1"/>
      <c r="P34" s="1"/>
      <c r="Q34" s="1"/>
      <c r="R34" s="1"/>
    </row>
    <row r="38" spans="1:18" ht="15" customHeight="1" x14ac:dyDescent="0.25"/>
    <row r="39" spans="1:18" ht="15" customHeight="1" x14ac:dyDescent="0.25"/>
    <row r="40" spans="1:18" ht="15" customHeight="1" x14ac:dyDescent="0.25"/>
    <row r="41" spans="1:18" ht="15" customHeight="1" x14ac:dyDescent="0.25"/>
    <row r="42" spans="1:18" ht="15" customHeight="1" x14ac:dyDescent="0.25"/>
    <row r="43" spans="1:18" ht="15" customHeight="1" x14ac:dyDescent="0.25"/>
    <row r="44" spans="1:18" ht="15" customHeight="1" x14ac:dyDescent="0.25"/>
    <row r="45" spans="1:18" ht="15" customHeight="1" x14ac:dyDescent="0.25"/>
    <row r="46" spans="1:18" ht="15" customHeight="1" x14ac:dyDescent="0.25"/>
    <row r="47" spans="1:18" ht="15" customHeight="1" x14ac:dyDescent="0.25"/>
    <row r="48" spans="1:18" ht="15" customHeight="1" x14ac:dyDescent="0.25"/>
    <row r="49" spans="2:12" ht="15" customHeight="1" x14ac:dyDescent="0.25"/>
    <row r="50" spans="2:12" ht="15" customHeight="1" x14ac:dyDescent="0.25"/>
    <row r="51" spans="2:12" ht="15" customHeight="1" x14ac:dyDescent="0.25"/>
    <row r="52" spans="2:12" ht="15" customHeight="1" x14ac:dyDescent="0.25">
      <c r="B52" s="165"/>
      <c r="C52" s="165"/>
      <c r="D52" s="165"/>
      <c r="L52" s="165"/>
    </row>
    <row r="53" spans="2:12" ht="15" customHeight="1" x14ac:dyDescent="0.25">
      <c r="L53" s="165"/>
    </row>
    <row r="54" spans="2:12" ht="15" customHeight="1" x14ac:dyDescent="0.25"/>
    <row r="55" spans="2:12" ht="15" customHeight="1" x14ac:dyDescent="0.25"/>
  </sheetData>
  <mergeCells count="9">
    <mergeCell ref="A1:A3"/>
    <mergeCell ref="B52:D52"/>
    <mergeCell ref="L52:L53"/>
    <mergeCell ref="C2:F2"/>
    <mergeCell ref="G2:J2"/>
    <mergeCell ref="C1:J1"/>
    <mergeCell ref="K1:R1"/>
    <mergeCell ref="K2:N2"/>
    <mergeCell ref="O2:R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workbookViewId="0">
      <pane xSplit="1" topLeftCell="B1" activePane="topRight" state="frozen"/>
      <selection pane="topRight" sqref="A1:N3"/>
    </sheetView>
  </sheetViews>
  <sheetFormatPr defaultRowHeight="15" x14ac:dyDescent="0.25"/>
  <cols>
    <col min="1" max="1" width="47.28515625" customWidth="1"/>
    <col min="2" max="2" width="5.28515625" customWidth="1"/>
    <col min="3" max="3" width="9.140625" customWidth="1"/>
  </cols>
  <sheetData>
    <row r="1" spans="1:33" ht="15" customHeight="1" x14ac:dyDescent="0.25">
      <c r="A1" s="258" t="s">
        <v>592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33" x14ac:dyDescent="0.2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33" ht="45" customHeight="1" x14ac:dyDescent="0.25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33" ht="62.25" customHeight="1" x14ac:dyDescent="0.25">
      <c r="A4" s="1"/>
      <c r="B4" s="2" t="s">
        <v>22</v>
      </c>
      <c r="C4" s="2" t="s">
        <v>343</v>
      </c>
      <c r="D4" s="2" t="s">
        <v>344</v>
      </c>
      <c r="E4" s="2" t="s">
        <v>346</v>
      </c>
      <c r="F4" s="2" t="s">
        <v>347</v>
      </c>
      <c r="G4" s="2" t="s">
        <v>348</v>
      </c>
      <c r="H4" s="2" t="s">
        <v>345</v>
      </c>
      <c r="I4" s="2" t="s">
        <v>29</v>
      </c>
      <c r="J4" s="2" t="s">
        <v>30</v>
      </c>
      <c r="K4" s="2" t="s">
        <v>31</v>
      </c>
      <c r="L4" s="2" t="s">
        <v>32</v>
      </c>
      <c r="M4" s="2" t="s">
        <v>34</v>
      </c>
      <c r="N4" s="2" t="s">
        <v>35</v>
      </c>
      <c r="O4" s="2" t="s">
        <v>36</v>
      </c>
      <c r="P4" s="2" t="s">
        <v>6</v>
      </c>
      <c r="Q4" s="2" t="s">
        <v>7</v>
      </c>
      <c r="R4" s="2" t="s">
        <v>8</v>
      </c>
      <c r="S4" s="2" t="s">
        <v>9</v>
      </c>
      <c r="T4" s="2" t="s">
        <v>10</v>
      </c>
      <c r="U4" s="2" t="s">
        <v>11</v>
      </c>
      <c r="V4" s="2" t="s">
        <v>12</v>
      </c>
      <c r="W4" s="2" t="s">
        <v>13</v>
      </c>
      <c r="X4" s="2" t="s">
        <v>14</v>
      </c>
      <c r="Y4" s="2" t="s">
        <v>15</v>
      </c>
      <c r="Z4" s="2" t="s">
        <v>16</v>
      </c>
      <c r="AA4" s="2" t="s">
        <v>17</v>
      </c>
      <c r="AB4" s="2" t="s">
        <v>18</v>
      </c>
      <c r="AC4" s="2" t="s">
        <v>349</v>
      </c>
      <c r="AD4" s="2" t="s">
        <v>19</v>
      </c>
      <c r="AE4" s="2" t="s">
        <v>20</v>
      </c>
      <c r="AF4" s="2" t="s">
        <v>21</v>
      </c>
      <c r="AG4" s="2"/>
    </row>
    <row r="5" spans="1:33" x14ac:dyDescent="0.25">
      <c r="A5" s="256" t="s">
        <v>299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</row>
    <row r="6" spans="1:33" x14ac:dyDescent="0.25">
      <c r="A6" s="1" t="s">
        <v>300</v>
      </c>
      <c r="B6" s="1">
        <v>107</v>
      </c>
      <c r="C6" s="1">
        <v>32</v>
      </c>
      <c r="D6" s="1">
        <v>75</v>
      </c>
      <c r="E6" s="1">
        <v>90</v>
      </c>
      <c r="F6" s="1">
        <v>60</v>
      </c>
      <c r="G6" s="1">
        <v>98</v>
      </c>
      <c r="H6" s="1">
        <v>446</v>
      </c>
      <c r="I6" s="1">
        <v>140</v>
      </c>
      <c r="J6" s="1">
        <v>274</v>
      </c>
      <c r="K6" s="1">
        <v>100</v>
      </c>
      <c r="L6" s="1">
        <v>87</v>
      </c>
      <c r="M6" s="1">
        <v>132</v>
      </c>
      <c r="N6" s="1">
        <v>30</v>
      </c>
      <c r="O6" s="1">
        <v>62</v>
      </c>
      <c r="P6" s="1">
        <v>34</v>
      </c>
      <c r="Q6" s="1">
        <v>164</v>
      </c>
      <c r="R6" s="1">
        <v>17</v>
      </c>
      <c r="S6" s="1">
        <v>38</v>
      </c>
      <c r="T6" s="1">
        <v>29</v>
      </c>
      <c r="U6" s="1">
        <v>24</v>
      </c>
      <c r="V6" s="1">
        <v>20</v>
      </c>
      <c r="W6" s="1">
        <v>45</v>
      </c>
      <c r="X6" s="1">
        <v>45</v>
      </c>
      <c r="Y6" s="1"/>
      <c r="Z6" s="1">
        <v>43</v>
      </c>
      <c r="AA6" s="1">
        <v>23</v>
      </c>
      <c r="AB6" s="1">
        <v>59</v>
      </c>
      <c r="AC6" s="1">
        <v>43</v>
      </c>
      <c r="AD6" s="1">
        <v>24</v>
      </c>
      <c r="AE6" s="1">
        <v>39</v>
      </c>
      <c r="AF6" s="1">
        <v>38</v>
      </c>
      <c r="AG6" s="1">
        <f>SUM(B6:AF6)</f>
        <v>2418</v>
      </c>
    </row>
    <row r="7" spans="1:33" x14ac:dyDescent="0.25">
      <c r="A7" s="1" t="s">
        <v>301</v>
      </c>
      <c r="B7" s="1">
        <v>10</v>
      </c>
      <c r="C7" s="1">
        <v>3</v>
      </c>
      <c r="D7" s="1"/>
      <c r="E7" s="1">
        <v>15</v>
      </c>
      <c r="F7" s="1"/>
      <c r="G7" s="1">
        <v>2</v>
      </c>
      <c r="H7" s="1">
        <v>10</v>
      </c>
      <c r="I7" s="1">
        <v>93</v>
      </c>
      <c r="J7" s="1"/>
      <c r="K7" s="1">
        <v>20</v>
      </c>
      <c r="L7" s="1">
        <v>5</v>
      </c>
      <c r="M7" s="1">
        <v>8</v>
      </c>
      <c r="N7" s="1">
        <v>1</v>
      </c>
      <c r="O7" s="1">
        <v>2</v>
      </c>
      <c r="P7" s="1">
        <v>0</v>
      </c>
      <c r="Q7" s="1">
        <v>7</v>
      </c>
      <c r="R7" s="1">
        <v>0</v>
      </c>
      <c r="S7" s="1">
        <v>0</v>
      </c>
      <c r="T7" s="1">
        <v>1</v>
      </c>
      <c r="U7" s="1">
        <v>0</v>
      </c>
      <c r="V7" s="1">
        <v>2</v>
      </c>
      <c r="W7" s="1"/>
      <c r="X7" s="1"/>
      <c r="Y7" s="1"/>
      <c r="Z7" s="1">
        <v>1</v>
      </c>
      <c r="AA7" s="1">
        <v>4</v>
      </c>
      <c r="AB7" s="1">
        <v>0</v>
      </c>
      <c r="AC7" s="1">
        <v>0</v>
      </c>
      <c r="AD7" s="1">
        <v>1</v>
      </c>
      <c r="AE7" s="1">
        <v>2</v>
      </c>
      <c r="AF7" s="1">
        <v>14</v>
      </c>
      <c r="AG7" s="1">
        <f>SUM(B7:AF7)</f>
        <v>201</v>
      </c>
    </row>
    <row r="8" spans="1:33" x14ac:dyDescent="0.25">
      <c r="A8" s="1" t="s">
        <v>302</v>
      </c>
      <c r="B8" s="1">
        <v>20</v>
      </c>
      <c r="C8" s="1">
        <v>7</v>
      </c>
      <c r="D8" s="1"/>
      <c r="E8" s="1"/>
      <c r="F8" s="1"/>
      <c r="G8" s="1"/>
      <c r="H8" s="1">
        <v>16</v>
      </c>
      <c r="I8" s="1">
        <v>23</v>
      </c>
      <c r="J8" s="1"/>
      <c r="K8" s="1">
        <v>9</v>
      </c>
      <c r="L8" s="1">
        <v>8</v>
      </c>
      <c r="M8" s="1">
        <v>12</v>
      </c>
      <c r="N8" s="1">
        <v>6</v>
      </c>
      <c r="O8" s="1">
        <v>3</v>
      </c>
      <c r="P8" s="1">
        <v>3</v>
      </c>
      <c r="Q8" s="1">
        <v>9</v>
      </c>
      <c r="R8" s="1">
        <v>2</v>
      </c>
      <c r="S8" s="1">
        <v>1</v>
      </c>
      <c r="T8" s="1">
        <v>2</v>
      </c>
      <c r="U8" s="1">
        <v>1</v>
      </c>
      <c r="V8" s="1">
        <v>5</v>
      </c>
      <c r="W8" s="1"/>
      <c r="X8" s="1">
        <v>3</v>
      </c>
      <c r="Y8" s="1"/>
      <c r="Z8" s="1">
        <v>1</v>
      </c>
      <c r="AA8" s="1">
        <v>2</v>
      </c>
      <c r="AB8" s="1"/>
      <c r="AC8" s="1">
        <v>0</v>
      </c>
      <c r="AD8" s="1">
        <v>0</v>
      </c>
      <c r="AE8" s="1">
        <v>4</v>
      </c>
      <c r="AF8" s="1">
        <v>1</v>
      </c>
      <c r="AG8" s="1">
        <f>SUM(B8:AF8)</f>
        <v>138</v>
      </c>
    </row>
    <row r="9" spans="1:33" x14ac:dyDescent="0.25">
      <c r="A9" s="256" t="s">
        <v>303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</row>
    <row r="10" spans="1:33" x14ac:dyDescent="0.25">
      <c r="A10" s="1" t="s">
        <v>304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" t="s">
        <v>259</v>
      </c>
      <c r="B11" s="1">
        <v>55</v>
      </c>
      <c r="C11" s="1">
        <v>13</v>
      </c>
      <c r="D11" s="1">
        <v>60</v>
      </c>
      <c r="E11" s="1">
        <v>78</v>
      </c>
      <c r="F11" s="1"/>
      <c r="G11" s="1">
        <v>97</v>
      </c>
      <c r="H11" s="1">
        <v>312</v>
      </c>
      <c r="I11" s="1">
        <v>54</v>
      </c>
      <c r="J11" s="1">
        <v>14</v>
      </c>
      <c r="K11" s="1">
        <v>50</v>
      </c>
      <c r="L11" s="1">
        <v>55</v>
      </c>
      <c r="M11" s="1">
        <v>93</v>
      </c>
      <c r="N11" s="1">
        <v>13</v>
      </c>
      <c r="O11" s="1">
        <v>37</v>
      </c>
      <c r="P11" s="1">
        <v>0</v>
      </c>
      <c r="Q11" s="1">
        <v>94</v>
      </c>
      <c r="R11" s="1">
        <v>2</v>
      </c>
      <c r="S11" s="1">
        <v>11</v>
      </c>
      <c r="T11" s="1">
        <v>12</v>
      </c>
      <c r="U11" s="1">
        <v>18</v>
      </c>
      <c r="V11" s="1"/>
      <c r="W11" s="1">
        <v>43</v>
      </c>
      <c r="X11" s="1">
        <v>41</v>
      </c>
      <c r="Y11" s="1"/>
      <c r="Z11" s="1">
        <v>30</v>
      </c>
      <c r="AA11" s="1"/>
      <c r="AB11" s="1">
        <v>12</v>
      </c>
      <c r="AC11" s="1">
        <v>18</v>
      </c>
      <c r="AD11" s="1">
        <v>25</v>
      </c>
      <c r="AE11" s="1">
        <v>24</v>
      </c>
      <c r="AF11" s="1">
        <v>20</v>
      </c>
      <c r="AG11" s="1">
        <f t="shared" ref="AG11:AG25" si="0">SUM(F11:AF11)</f>
        <v>1075</v>
      </c>
    </row>
    <row r="12" spans="1:33" x14ac:dyDescent="0.25">
      <c r="A12" s="1" t="s">
        <v>305</v>
      </c>
      <c r="B12" s="1">
        <v>98</v>
      </c>
      <c r="C12" s="1">
        <v>19</v>
      </c>
      <c r="D12" s="1">
        <v>70</v>
      </c>
      <c r="E12" s="1">
        <v>98</v>
      </c>
      <c r="F12" s="1">
        <v>60</v>
      </c>
      <c r="G12" s="1">
        <v>99</v>
      </c>
      <c r="H12" s="1">
        <v>271</v>
      </c>
      <c r="I12" s="1">
        <v>23</v>
      </c>
      <c r="J12" s="1">
        <v>40</v>
      </c>
      <c r="K12" s="1">
        <v>40</v>
      </c>
      <c r="L12" s="1">
        <v>46</v>
      </c>
      <c r="M12" s="1">
        <v>70</v>
      </c>
      <c r="N12" s="1">
        <v>8</v>
      </c>
      <c r="O12" s="1">
        <v>13</v>
      </c>
      <c r="P12" s="1">
        <v>17</v>
      </c>
      <c r="Q12" s="1">
        <v>42</v>
      </c>
      <c r="R12" s="1">
        <v>3</v>
      </c>
      <c r="S12" s="1">
        <v>30</v>
      </c>
      <c r="T12" s="1">
        <v>13</v>
      </c>
      <c r="U12" s="1">
        <v>8</v>
      </c>
      <c r="V12" s="1"/>
      <c r="W12" s="1">
        <v>15</v>
      </c>
      <c r="X12" s="1">
        <v>46</v>
      </c>
      <c r="Y12" s="1"/>
      <c r="Z12" s="1">
        <v>35</v>
      </c>
      <c r="AA12" s="1">
        <v>7</v>
      </c>
      <c r="AB12" s="1">
        <v>0</v>
      </c>
      <c r="AC12" s="1">
        <v>21</v>
      </c>
      <c r="AD12" s="1">
        <v>25</v>
      </c>
      <c r="AE12" s="1">
        <v>18</v>
      </c>
      <c r="AF12" s="1">
        <v>15</v>
      </c>
      <c r="AG12" s="1">
        <f t="shared" si="0"/>
        <v>965</v>
      </c>
    </row>
    <row r="13" spans="1:33" x14ac:dyDescent="0.25">
      <c r="A13" s="1" t="s">
        <v>306</v>
      </c>
      <c r="B13" s="1">
        <v>12</v>
      </c>
      <c r="C13" s="1">
        <v>18</v>
      </c>
      <c r="D13" s="1">
        <v>70</v>
      </c>
      <c r="E13" s="1">
        <v>90</v>
      </c>
      <c r="F13" s="1"/>
      <c r="G13" s="1">
        <v>99</v>
      </c>
      <c r="H13" s="1">
        <v>25</v>
      </c>
      <c r="I13" s="1">
        <v>37</v>
      </c>
      <c r="J13" s="1">
        <v>147</v>
      </c>
      <c r="K13" s="1">
        <v>48</v>
      </c>
      <c r="L13" s="1">
        <v>75</v>
      </c>
      <c r="M13" s="1">
        <v>49</v>
      </c>
      <c r="N13" s="1">
        <v>15</v>
      </c>
      <c r="O13" s="1">
        <v>17</v>
      </c>
      <c r="P13" s="1">
        <v>6</v>
      </c>
      <c r="Q13" s="1">
        <v>85</v>
      </c>
      <c r="R13" s="1">
        <v>9</v>
      </c>
      <c r="S13" s="1">
        <v>8</v>
      </c>
      <c r="T13" s="1">
        <v>15</v>
      </c>
      <c r="U13" s="1">
        <v>22</v>
      </c>
      <c r="V13" s="1"/>
      <c r="W13" s="1">
        <v>20</v>
      </c>
      <c r="X13" s="1">
        <v>43</v>
      </c>
      <c r="Y13" s="1"/>
      <c r="Z13" s="1">
        <v>41</v>
      </c>
      <c r="AA13" s="1"/>
      <c r="AB13" s="1">
        <v>12</v>
      </c>
      <c r="AC13" s="1">
        <v>34</v>
      </c>
      <c r="AD13" s="1"/>
      <c r="AE13" s="1">
        <v>35</v>
      </c>
      <c r="AF13" s="1">
        <v>8</v>
      </c>
      <c r="AG13" s="1">
        <f t="shared" si="0"/>
        <v>850</v>
      </c>
    </row>
    <row r="14" spans="1:33" x14ac:dyDescent="0.25">
      <c r="A14" s="1" t="s">
        <v>307</v>
      </c>
      <c r="B14" s="1">
        <v>101</v>
      </c>
      <c r="C14" s="1">
        <v>7</v>
      </c>
      <c r="D14" s="1">
        <v>40</v>
      </c>
      <c r="E14" s="1">
        <v>100</v>
      </c>
      <c r="F14" s="1"/>
      <c r="G14" s="1">
        <v>98</v>
      </c>
      <c r="H14" s="1">
        <v>186</v>
      </c>
      <c r="I14" s="1">
        <v>0</v>
      </c>
      <c r="J14" s="1">
        <v>169</v>
      </c>
      <c r="K14" s="1">
        <v>90</v>
      </c>
      <c r="L14" s="1">
        <v>0</v>
      </c>
      <c r="M14" s="1">
        <v>104</v>
      </c>
      <c r="N14" s="1">
        <v>9</v>
      </c>
      <c r="O14" s="1"/>
      <c r="P14" s="1"/>
      <c r="Q14" s="1">
        <v>39</v>
      </c>
      <c r="R14" s="1">
        <v>19</v>
      </c>
      <c r="S14" s="1"/>
      <c r="T14" s="1">
        <v>9</v>
      </c>
      <c r="U14" s="1">
        <v>10</v>
      </c>
      <c r="V14" s="1"/>
      <c r="W14" s="1">
        <v>5</v>
      </c>
      <c r="X14" s="1">
        <v>39</v>
      </c>
      <c r="Y14" s="1"/>
      <c r="Z14" s="1">
        <v>19</v>
      </c>
      <c r="AA14" s="1">
        <v>19</v>
      </c>
      <c r="AB14" s="1">
        <v>0</v>
      </c>
      <c r="AC14" s="1">
        <v>43</v>
      </c>
      <c r="AD14" s="1">
        <v>19</v>
      </c>
      <c r="AE14" s="1">
        <v>0</v>
      </c>
      <c r="AF14" s="1"/>
      <c r="AG14" s="1">
        <f t="shared" si="0"/>
        <v>877</v>
      </c>
    </row>
    <row r="15" spans="1:33" x14ac:dyDescent="0.25">
      <c r="A15" s="1" t="s">
        <v>308</v>
      </c>
      <c r="B15" s="1"/>
      <c r="C15" s="1">
        <v>11</v>
      </c>
      <c r="D15" s="1">
        <v>60</v>
      </c>
      <c r="E15" s="1">
        <v>100</v>
      </c>
      <c r="F15" s="1">
        <v>60</v>
      </c>
      <c r="G15" s="1">
        <v>98</v>
      </c>
      <c r="H15" s="1">
        <v>155</v>
      </c>
      <c r="I15" s="1">
        <v>0</v>
      </c>
      <c r="J15" s="1">
        <v>73</v>
      </c>
      <c r="K15" s="1">
        <v>56</v>
      </c>
      <c r="L15" s="1">
        <v>75</v>
      </c>
      <c r="M15" s="1">
        <v>53</v>
      </c>
      <c r="N15" s="1">
        <v>7</v>
      </c>
      <c r="O15" s="1"/>
      <c r="P15" s="1">
        <v>12</v>
      </c>
      <c r="Q15" s="1">
        <v>20</v>
      </c>
      <c r="R15" s="1">
        <v>15</v>
      </c>
      <c r="S15" s="1"/>
      <c r="T15" s="1">
        <v>8</v>
      </c>
      <c r="U15" s="1">
        <v>23</v>
      </c>
      <c r="V15" s="1"/>
      <c r="W15" s="1">
        <v>4</v>
      </c>
      <c r="X15" s="1">
        <v>48</v>
      </c>
      <c r="Y15" s="1"/>
      <c r="Z15" s="1">
        <v>21</v>
      </c>
      <c r="AA15" s="1">
        <v>3</v>
      </c>
      <c r="AB15" s="1">
        <v>12</v>
      </c>
      <c r="AC15" s="1">
        <v>18</v>
      </c>
      <c r="AD15" s="1">
        <v>25</v>
      </c>
      <c r="AE15" s="1">
        <v>39</v>
      </c>
      <c r="AF15" s="1">
        <v>2</v>
      </c>
      <c r="AG15" s="1">
        <f t="shared" si="0"/>
        <v>827</v>
      </c>
    </row>
    <row r="16" spans="1:33" x14ac:dyDescent="0.25">
      <c r="A16" s="1" t="s">
        <v>309</v>
      </c>
      <c r="B16" s="1">
        <v>7</v>
      </c>
      <c r="C16" s="1">
        <v>11</v>
      </c>
      <c r="D16" s="1">
        <v>70</v>
      </c>
      <c r="E16" s="1">
        <v>98</v>
      </c>
      <c r="F16" s="1">
        <v>60</v>
      </c>
      <c r="G16" s="1">
        <v>98</v>
      </c>
      <c r="H16" s="1">
        <v>192</v>
      </c>
      <c r="I16" s="1">
        <v>0</v>
      </c>
      <c r="J16" s="1">
        <v>178</v>
      </c>
      <c r="K16" s="1">
        <v>80</v>
      </c>
      <c r="L16" s="1">
        <v>32</v>
      </c>
      <c r="M16" s="1">
        <v>27</v>
      </c>
      <c r="N16" s="1">
        <v>7</v>
      </c>
      <c r="O16" s="1"/>
      <c r="P16" s="1">
        <v>0</v>
      </c>
      <c r="Q16" s="1">
        <v>11</v>
      </c>
      <c r="R16" s="1">
        <v>19</v>
      </c>
      <c r="S16" s="1"/>
      <c r="T16" s="1">
        <v>10</v>
      </c>
      <c r="U16" s="1">
        <v>25</v>
      </c>
      <c r="V16" s="1"/>
      <c r="W16" s="1">
        <v>3</v>
      </c>
      <c r="X16" s="1">
        <v>48</v>
      </c>
      <c r="Y16" s="1"/>
      <c r="Z16" s="1">
        <v>25</v>
      </c>
      <c r="AA16" s="1"/>
      <c r="AB16" s="1">
        <v>41</v>
      </c>
      <c r="AC16" s="1">
        <v>29</v>
      </c>
      <c r="AD16" s="1">
        <v>25</v>
      </c>
      <c r="AE16" s="1">
        <v>41</v>
      </c>
      <c r="AF16" s="1">
        <v>3</v>
      </c>
      <c r="AG16" s="1">
        <f t="shared" si="0"/>
        <v>954</v>
      </c>
    </row>
    <row r="17" spans="1:33" x14ac:dyDescent="0.25">
      <c r="A17" s="1" t="s">
        <v>310</v>
      </c>
      <c r="B17" s="1"/>
      <c r="C17" s="1">
        <v>7</v>
      </c>
      <c r="D17" s="1">
        <v>75</v>
      </c>
      <c r="E17" s="1">
        <v>102</v>
      </c>
      <c r="F17" s="1">
        <v>50</v>
      </c>
      <c r="G17" s="1">
        <v>85</v>
      </c>
      <c r="H17" s="1">
        <v>75</v>
      </c>
      <c r="I17" s="1">
        <v>0</v>
      </c>
      <c r="J17" s="1">
        <v>31</v>
      </c>
      <c r="K17" s="1">
        <v>0</v>
      </c>
      <c r="L17" s="1">
        <v>45</v>
      </c>
      <c r="M17" s="1">
        <v>25</v>
      </c>
      <c r="N17" s="1">
        <v>6</v>
      </c>
      <c r="O17" s="1"/>
      <c r="P17" s="1"/>
      <c r="Q17" s="1"/>
      <c r="R17" s="1">
        <v>0</v>
      </c>
      <c r="S17" s="1"/>
      <c r="T17" s="1">
        <v>5</v>
      </c>
      <c r="U17" s="1">
        <v>12</v>
      </c>
      <c r="V17" s="1"/>
      <c r="W17" s="1">
        <v>2</v>
      </c>
      <c r="X17" s="1">
        <v>25</v>
      </c>
      <c r="Y17" s="1"/>
      <c r="Z17" s="1">
        <v>7</v>
      </c>
      <c r="AA17" s="1"/>
      <c r="AB17" s="1">
        <v>12</v>
      </c>
      <c r="AC17" s="1">
        <v>21</v>
      </c>
      <c r="AD17" s="1">
        <v>19</v>
      </c>
      <c r="AE17" s="1">
        <v>15</v>
      </c>
      <c r="AF17" s="1"/>
      <c r="AG17" s="1">
        <f t="shared" si="0"/>
        <v>435</v>
      </c>
    </row>
    <row r="18" spans="1:33" x14ac:dyDescent="0.25">
      <c r="A18" s="1" t="s">
        <v>311</v>
      </c>
      <c r="B18" s="1"/>
      <c r="C18" s="1">
        <v>12</v>
      </c>
      <c r="D18" s="1">
        <v>75</v>
      </c>
      <c r="E18" s="1">
        <v>105</v>
      </c>
      <c r="F18" s="1">
        <v>57</v>
      </c>
      <c r="G18" s="1">
        <v>98</v>
      </c>
      <c r="H18" s="1">
        <v>274</v>
      </c>
      <c r="I18" s="1">
        <v>10</v>
      </c>
      <c r="J18" s="1">
        <v>14</v>
      </c>
      <c r="K18" s="1">
        <v>20</v>
      </c>
      <c r="L18" s="1">
        <v>87</v>
      </c>
      <c r="M18" s="1">
        <v>27</v>
      </c>
      <c r="N18" s="1">
        <v>10</v>
      </c>
      <c r="O18" s="1"/>
      <c r="P18" s="1">
        <v>0</v>
      </c>
      <c r="Q18" s="1">
        <v>37</v>
      </c>
      <c r="R18" s="1">
        <v>19</v>
      </c>
      <c r="S18" s="1"/>
      <c r="T18" s="1">
        <v>10</v>
      </c>
      <c r="U18" s="1">
        <v>23</v>
      </c>
      <c r="V18" s="1"/>
      <c r="W18" s="1">
        <v>20</v>
      </c>
      <c r="X18" s="1">
        <v>47</v>
      </c>
      <c r="Y18" s="1"/>
      <c r="Z18" s="1">
        <v>38</v>
      </c>
      <c r="AA18" s="1"/>
      <c r="AB18" s="1">
        <v>35</v>
      </c>
      <c r="AC18" s="1">
        <v>43</v>
      </c>
      <c r="AD18" s="1">
        <v>25</v>
      </c>
      <c r="AE18" s="1">
        <v>37</v>
      </c>
      <c r="AF18" s="1">
        <v>5</v>
      </c>
      <c r="AG18" s="1">
        <f t="shared" si="0"/>
        <v>936</v>
      </c>
    </row>
    <row r="19" spans="1:33" x14ac:dyDescent="0.25">
      <c r="A19" s="1" t="s">
        <v>312</v>
      </c>
      <c r="B19" s="1"/>
      <c r="C19" s="1">
        <v>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33</v>
      </c>
      <c r="N19" s="1">
        <v>1</v>
      </c>
      <c r="O19" s="1"/>
      <c r="P19" s="1"/>
      <c r="Q19" s="1"/>
      <c r="R19" s="1">
        <v>0</v>
      </c>
      <c r="S19" s="1"/>
      <c r="T19" s="1">
        <v>2</v>
      </c>
      <c r="U19" s="1">
        <v>0</v>
      </c>
      <c r="V19" s="1"/>
      <c r="W19" s="1"/>
      <c r="X19" s="1">
        <v>0</v>
      </c>
      <c r="Y19" s="1"/>
      <c r="Z19" s="1">
        <v>0</v>
      </c>
      <c r="AA19" s="1"/>
      <c r="AB19" s="1">
        <v>0</v>
      </c>
      <c r="AC19" s="1">
        <v>0</v>
      </c>
      <c r="AD19" s="1">
        <v>0</v>
      </c>
      <c r="AE19" s="1">
        <v>0</v>
      </c>
      <c r="AF19" s="1"/>
      <c r="AG19" s="1">
        <f t="shared" si="0"/>
        <v>36</v>
      </c>
    </row>
    <row r="20" spans="1:33" x14ac:dyDescent="0.25">
      <c r="A20" s="1" t="s">
        <v>313</v>
      </c>
      <c r="B20" s="1">
        <v>76</v>
      </c>
      <c r="C20" s="1">
        <v>16</v>
      </c>
      <c r="D20" s="1">
        <v>75</v>
      </c>
      <c r="E20" s="1">
        <v>103</v>
      </c>
      <c r="F20" s="1">
        <v>60</v>
      </c>
      <c r="G20" s="1">
        <v>96</v>
      </c>
      <c r="H20" s="1">
        <v>132</v>
      </c>
      <c r="I20" s="1">
        <v>0</v>
      </c>
      <c r="J20" s="1">
        <v>159</v>
      </c>
      <c r="K20" s="1">
        <v>20</v>
      </c>
      <c r="L20" s="1">
        <v>35</v>
      </c>
      <c r="M20" s="1">
        <v>59</v>
      </c>
      <c r="N20" s="1">
        <v>8</v>
      </c>
      <c r="O20" s="1"/>
      <c r="P20" s="1">
        <v>0</v>
      </c>
      <c r="Q20" s="1">
        <v>52</v>
      </c>
      <c r="R20" s="1">
        <v>19</v>
      </c>
      <c r="S20" s="1"/>
      <c r="T20" s="1">
        <v>10</v>
      </c>
      <c r="U20" s="1">
        <v>25</v>
      </c>
      <c r="V20" s="1"/>
      <c r="W20" s="1">
        <v>48</v>
      </c>
      <c r="X20" s="1">
        <v>44</v>
      </c>
      <c r="Y20" s="1"/>
      <c r="Z20" s="1">
        <v>21</v>
      </c>
      <c r="AA20" s="1"/>
      <c r="AB20" s="1">
        <v>12</v>
      </c>
      <c r="AC20" s="1">
        <v>12</v>
      </c>
      <c r="AD20" s="1">
        <v>25</v>
      </c>
      <c r="AE20" s="1">
        <v>35</v>
      </c>
      <c r="AF20" s="1"/>
      <c r="AG20" s="1">
        <f t="shared" si="0"/>
        <v>872</v>
      </c>
    </row>
    <row r="21" spans="1:33" x14ac:dyDescent="0.25">
      <c r="A21" s="1" t="s">
        <v>350</v>
      </c>
      <c r="B21" s="1"/>
      <c r="C21" s="1">
        <v>13</v>
      </c>
      <c r="D21" s="1">
        <v>55</v>
      </c>
      <c r="E21" s="1">
        <v>90</v>
      </c>
      <c r="F21" s="1"/>
      <c r="G21" s="1">
        <v>98</v>
      </c>
      <c r="H21" s="1">
        <v>169</v>
      </c>
      <c r="I21" s="1">
        <v>32</v>
      </c>
      <c r="J21" s="1">
        <v>120</v>
      </c>
      <c r="K21" s="1">
        <v>58</v>
      </c>
      <c r="L21" s="1">
        <v>46</v>
      </c>
      <c r="M21" s="1">
        <v>0</v>
      </c>
      <c r="N21" s="1">
        <v>8</v>
      </c>
      <c r="O21" s="1"/>
      <c r="P21" s="1"/>
      <c r="Q21" s="1"/>
      <c r="R21" s="1">
        <v>5</v>
      </c>
      <c r="S21" s="1"/>
      <c r="T21" s="1">
        <v>7</v>
      </c>
      <c r="U21" s="1">
        <v>25</v>
      </c>
      <c r="V21" s="1"/>
      <c r="W21" s="1"/>
      <c r="X21" s="1">
        <v>48</v>
      </c>
      <c r="Y21" s="1"/>
      <c r="Z21" s="1">
        <v>35</v>
      </c>
      <c r="AA21" s="1"/>
      <c r="AB21" s="1">
        <v>41</v>
      </c>
      <c r="AC21" s="1">
        <v>25</v>
      </c>
      <c r="AD21" s="1">
        <v>25</v>
      </c>
      <c r="AE21" s="1">
        <v>0</v>
      </c>
      <c r="AF21" s="1"/>
      <c r="AG21" s="1">
        <f t="shared" si="0"/>
        <v>742</v>
      </c>
    </row>
    <row r="22" spans="1:33" x14ac:dyDescent="0.25">
      <c r="A22" s="1" t="s">
        <v>372</v>
      </c>
      <c r="B22" s="1">
        <v>79</v>
      </c>
      <c r="C22" s="1">
        <v>8</v>
      </c>
      <c r="D22" s="1">
        <v>70</v>
      </c>
      <c r="E22" s="1">
        <v>100</v>
      </c>
      <c r="F22" s="1"/>
      <c r="G22" s="1">
        <v>95</v>
      </c>
      <c r="H22" s="1">
        <v>181</v>
      </c>
      <c r="I22" s="1">
        <v>45</v>
      </c>
      <c r="J22" s="1">
        <v>79</v>
      </c>
      <c r="K22" s="1">
        <v>66</v>
      </c>
      <c r="L22" s="1">
        <v>59</v>
      </c>
      <c r="M22" s="1">
        <v>6</v>
      </c>
      <c r="N22" s="1">
        <v>5</v>
      </c>
      <c r="O22" s="1"/>
      <c r="P22" s="1"/>
      <c r="Q22" s="1">
        <v>49</v>
      </c>
      <c r="R22" s="1">
        <v>11</v>
      </c>
      <c r="S22" s="1">
        <v>6</v>
      </c>
      <c r="T22" s="1">
        <v>6</v>
      </c>
      <c r="U22" s="1">
        <v>17</v>
      </c>
      <c r="V22" s="1"/>
      <c r="W22" s="1"/>
      <c r="X22" s="1">
        <v>46</v>
      </c>
      <c r="Y22" s="1"/>
      <c r="Z22" s="1">
        <v>25</v>
      </c>
      <c r="AA22" s="1"/>
      <c r="AB22" s="1">
        <v>0</v>
      </c>
      <c r="AC22" s="1">
        <v>28</v>
      </c>
      <c r="AD22" s="1">
        <v>23</v>
      </c>
      <c r="AE22" s="1">
        <v>32</v>
      </c>
      <c r="AF22" s="1"/>
      <c r="AG22" s="1">
        <f t="shared" si="0"/>
        <v>779</v>
      </c>
    </row>
    <row r="23" spans="1:33" x14ac:dyDescent="0.25">
      <c r="A23" s="1" t="s">
        <v>314</v>
      </c>
      <c r="B23" s="1">
        <v>2</v>
      </c>
      <c r="C23" s="1">
        <v>10</v>
      </c>
      <c r="D23" s="1">
        <v>72</v>
      </c>
      <c r="E23" s="1">
        <v>101</v>
      </c>
      <c r="F23" s="1"/>
      <c r="G23" s="1">
        <v>5</v>
      </c>
      <c r="H23" s="1">
        <v>3</v>
      </c>
      <c r="I23" s="1">
        <v>55</v>
      </c>
      <c r="J23" s="1">
        <v>0</v>
      </c>
      <c r="K23" s="1">
        <v>2</v>
      </c>
      <c r="L23" s="1">
        <v>0</v>
      </c>
      <c r="M23" s="1">
        <v>0</v>
      </c>
      <c r="N23" s="1">
        <v>0</v>
      </c>
      <c r="O23" s="1"/>
      <c r="P23" s="1">
        <v>2</v>
      </c>
      <c r="Q23" s="1"/>
      <c r="R23" s="1">
        <v>0</v>
      </c>
      <c r="S23" s="1">
        <v>2</v>
      </c>
      <c r="T23" s="1"/>
      <c r="U23" s="1">
        <v>0</v>
      </c>
      <c r="V23" s="1"/>
      <c r="W23" s="1"/>
      <c r="X23" s="1">
        <v>47</v>
      </c>
      <c r="Y23" s="1"/>
      <c r="Z23" s="1"/>
      <c r="AA23" s="1"/>
      <c r="AB23" s="1">
        <v>0</v>
      </c>
      <c r="AC23" s="1">
        <v>3</v>
      </c>
      <c r="AD23" s="1">
        <v>24</v>
      </c>
      <c r="AE23" s="1">
        <v>0</v>
      </c>
      <c r="AF23" s="1"/>
      <c r="AG23" s="1">
        <f t="shared" si="0"/>
        <v>143</v>
      </c>
    </row>
    <row r="24" spans="1:33" x14ac:dyDescent="0.25">
      <c r="A24" s="1" t="s">
        <v>352</v>
      </c>
      <c r="B24" s="1"/>
      <c r="C24" s="1">
        <v>2</v>
      </c>
      <c r="D24" s="1">
        <v>0</v>
      </c>
      <c r="E24" s="1"/>
      <c r="F24" s="1"/>
      <c r="G24" s="1"/>
      <c r="H24" s="1"/>
      <c r="I24" s="1"/>
      <c r="J24" s="1">
        <v>0</v>
      </c>
      <c r="K24" s="1">
        <v>0</v>
      </c>
      <c r="L24" s="1">
        <v>0</v>
      </c>
      <c r="M24" s="1"/>
      <c r="N24" s="1">
        <v>0</v>
      </c>
      <c r="O24" s="1"/>
      <c r="P24" s="1"/>
      <c r="Q24" s="1"/>
      <c r="R24" s="1"/>
      <c r="S24" s="1">
        <v>0</v>
      </c>
      <c r="T24" s="1"/>
      <c r="U24" s="1"/>
      <c r="V24" s="1"/>
      <c r="W24" s="1"/>
      <c r="X24" s="1">
        <v>0</v>
      </c>
      <c r="Y24" s="1"/>
      <c r="Z24" s="1"/>
      <c r="AA24" s="1"/>
      <c r="AB24" s="1">
        <v>0</v>
      </c>
      <c r="AC24" s="1"/>
      <c r="AD24" s="1"/>
      <c r="AE24" s="1"/>
      <c r="AF24" s="1"/>
      <c r="AG24" s="1">
        <f t="shared" si="0"/>
        <v>0</v>
      </c>
    </row>
    <row r="25" spans="1:33" x14ac:dyDescent="0.25">
      <c r="A25" s="1" t="s">
        <v>351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>
        <v>0</v>
      </c>
      <c r="M25" s="1"/>
      <c r="N25" s="1">
        <v>1</v>
      </c>
      <c r="O25" s="1"/>
      <c r="P25" s="1"/>
      <c r="Q25" s="1"/>
      <c r="R25" s="1"/>
      <c r="S25" s="1"/>
      <c r="T25" s="1"/>
      <c r="U25" s="1"/>
      <c r="V25" s="1">
        <v>27</v>
      </c>
      <c r="W25" s="1"/>
      <c r="X25" s="1">
        <v>48</v>
      </c>
      <c r="Y25" s="1"/>
      <c r="Z25" s="1"/>
      <c r="AA25" s="1"/>
      <c r="AB25" s="1">
        <v>0</v>
      </c>
      <c r="AC25" s="1"/>
      <c r="AD25" s="1"/>
      <c r="AE25" s="1">
        <v>0</v>
      </c>
      <c r="AF25" s="1"/>
      <c r="AG25" s="1">
        <f t="shared" si="0"/>
        <v>76</v>
      </c>
    </row>
    <row r="26" spans="1:33" x14ac:dyDescent="0.25">
      <c r="A26" s="1" t="s">
        <v>315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" t="s">
        <v>316</v>
      </c>
      <c r="B27" s="1">
        <v>38</v>
      </c>
      <c r="C27" s="1">
        <v>8</v>
      </c>
      <c r="D27" s="1">
        <v>53</v>
      </c>
      <c r="E27" s="1">
        <v>95</v>
      </c>
      <c r="F27" s="1">
        <v>60</v>
      </c>
      <c r="G27" s="1">
        <v>99</v>
      </c>
      <c r="H27" s="1">
        <v>184</v>
      </c>
      <c r="I27" s="1">
        <v>23</v>
      </c>
      <c r="J27" s="1">
        <v>14</v>
      </c>
      <c r="K27" s="1">
        <v>79</v>
      </c>
      <c r="L27" s="1">
        <v>37</v>
      </c>
      <c r="M27" s="1">
        <v>59</v>
      </c>
      <c r="N27" s="1">
        <v>6</v>
      </c>
      <c r="O27" s="1">
        <v>42</v>
      </c>
      <c r="P27" s="1"/>
      <c r="Q27" s="1">
        <v>57</v>
      </c>
      <c r="R27" s="1">
        <v>17</v>
      </c>
      <c r="S27" s="1">
        <v>32</v>
      </c>
      <c r="T27" s="1">
        <v>5</v>
      </c>
      <c r="U27" s="1">
        <v>15</v>
      </c>
      <c r="V27" s="1"/>
      <c r="W27" s="1">
        <v>16</v>
      </c>
      <c r="X27" s="1">
        <v>45</v>
      </c>
      <c r="Y27" s="1"/>
      <c r="Z27" s="1">
        <v>13</v>
      </c>
      <c r="AA27" s="1">
        <v>15</v>
      </c>
      <c r="AB27" s="1">
        <v>35</v>
      </c>
      <c r="AC27" s="1">
        <v>31</v>
      </c>
      <c r="AD27" s="1">
        <v>25</v>
      </c>
      <c r="AE27" s="1">
        <v>15</v>
      </c>
      <c r="AF27" s="1">
        <v>5</v>
      </c>
      <c r="AG27" s="1">
        <f t="shared" ref="AG27:AG39" si="1">SUM(F27:AF27)</f>
        <v>929</v>
      </c>
    </row>
    <row r="28" spans="1:33" x14ac:dyDescent="0.25">
      <c r="A28" s="1" t="s">
        <v>317</v>
      </c>
      <c r="B28" s="1">
        <v>26</v>
      </c>
      <c r="C28" s="1">
        <v>8</v>
      </c>
      <c r="D28" s="1">
        <v>67</v>
      </c>
      <c r="E28" s="1">
        <v>101</v>
      </c>
      <c r="F28" s="1">
        <v>60</v>
      </c>
      <c r="G28" s="1">
        <v>95</v>
      </c>
      <c r="H28" s="1">
        <v>193</v>
      </c>
      <c r="I28" s="1">
        <v>13</v>
      </c>
      <c r="J28" s="1">
        <v>127</v>
      </c>
      <c r="K28" s="1">
        <v>55</v>
      </c>
      <c r="L28" s="1">
        <v>24</v>
      </c>
      <c r="M28" s="1">
        <v>56</v>
      </c>
      <c r="N28" s="1">
        <v>7</v>
      </c>
      <c r="O28" s="1">
        <v>67</v>
      </c>
      <c r="P28" s="1"/>
      <c r="Q28" s="1">
        <v>39</v>
      </c>
      <c r="R28" s="1">
        <v>3</v>
      </c>
      <c r="S28" s="1">
        <v>2</v>
      </c>
      <c r="T28" s="1">
        <v>5</v>
      </c>
      <c r="U28" s="1">
        <v>25</v>
      </c>
      <c r="V28" s="1"/>
      <c r="W28" s="1">
        <v>29</v>
      </c>
      <c r="X28" s="1">
        <v>45</v>
      </c>
      <c r="Y28" s="1"/>
      <c r="Z28" s="1">
        <v>41</v>
      </c>
      <c r="AA28" s="1"/>
      <c r="AB28" s="1">
        <v>41</v>
      </c>
      <c r="AC28" s="1">
        <v>29</v>
      </c>
      <c r="AD28" s="1">
        <v>23</v>
      </c>
      <c r="AE28" s="1">
        <v>0</v>
      </c>
      <c r="AF28" s="1"/>
      <c r="AG28" s="1">
        <f t="shared" si="1"/>
        <v>979</v>
      </c>
    </row>
    <row r="29" spans="1:33" x14ac:dyDescent="0.25">
      <c r="A29" s="1" t="s">
        <v>318</v>
      </c>
      <c r="B29" s="1">
        <v>22</v>
      </c>
      <c r="C29" s="1">
        <v>8</v>
      </c>
      <c r="D29" s="1">
        <v>72</v>
      </c>
      <c r="E29" s="1">
        <v>89</v>
      </c>
      <c r="F29" s="1"/>
      <c r="G29" s="1">
        <v>95</v>
      </c>
      <c r="H29" s="1">
        <v>96</v>
      </c>
      <c r="I29" s="1">
        <v>56</v>
      </c>
      <c r="J29" s="1">
        <v>74</v>
      </c>
      <c r="K29" s="1">
        <v>85</v>
      </c>
      <c r="L29" s="1">
        <v>73</v>
      </c>
      <c r="M29" s="1">
        <v>17</v>
      </c>
      <c r="N29" s="1">
        <v>7</v>
      </c>
      <c r="O29" s="1">
        <v>58</v>
      </c>
      <c r="P29" s="1"/>
      <c r="Q29" s="1">
        <v>33</v>
      </c>
      <c r="R29" s="1">
        <v>0</v>
      </c>
      <c r="S29" s="1"/>
      <c r="T29" s="1">
        <v>9</v>
      </c>
      <c r="U29" s="1">
        <v>16</v>
      </c>
      <c r="V29" s="1"/>
      <c r="W29" s="1"/>
      <c r="X29" s="1">
        <v>47</v>
      </c>
      <c r="Y29" s="1"/>
      <c r="Z29" s="1">
        <v>9</v>
      </c>
      <c r="AA29" s="1"/>
      <c r="AB29" s="1">
        <v>12</v>
      </c>
      <c r="AC29" s="1">
        <v>30</v>
      </c>
      <c r="AD29" s="1">
        <v>20</v>
      </c>
      <c r="AE29" s="1">
        <v>25</v>
      </c>
      <c r="AF29" s="1"/>
      <c r="AG29" s="1">
        <f t="shared" si="1"/>
        <v>762</v>
      </c>
    </row>
    <row r="30" spans="1:33" x14ac:dyDescent="0.25">
      <c r="A30" s="1" t="s">
        <v>319</v>
      </c>
      <c r="B30" s="1"/>
      <c r="C30" s="1">
        <v>5</v>
      </c>
      <c r="D30" s="1">
        <v>25</v>
      </c>
      <c r="E30" s="1">
        <v>102</v>
      </c>
      <c r="F30" s="1"/>
      <c r="G30" s="1">
        <v>98</v>
      </c>
      <c r="H30" s="1">
        <v>163</v>
      </c>
      <c r="I30" s="1">
        <v>33</v>
      </c>
      <c r="J30" s="1">
        <v>74</v>
      </c>
      <c r="K30" s="1">
        <v>43</v>
      </c>
      <c r="L30" s="1">
        <v>56</v>
      </c>
      <c r="M30" s="1">
        <v>17</v>
      </c>
      <c r="N30" s="1">
        <v>4</v>
      </c>
      <c r="O30" s="1"/>
      <c r="P30" s="1">
        <v>13</v>
      </c>
      <c r="Q30" s="1">
        <v>26</v>
      </c>
      <c r="R30" s="1">
        <v>17</v>
      </c>
      <c r="S30" s="1"/>
      <c r="T30" s="1">
        <v>6</v>
      </c>
      <c r="U30" s="1">
        <v>19</v>
      </c>
      <c r="V30" s="1"/>
      <c r="W30" s="1">
        <v>10</v>
      </c>
      <c r="X30" s="1">
        <v>28</v>
      </c>
      <c r="Y30" s="1"/>
      <c r="Z30" s="1"/>
      <c r="AA30" s="1">
        <v>14</v>
      </c>
      <c r="AB30" s="1">
        <v>41</v>
      </c>
      <c r="AC30" s="1">
        <v>26</v>
      </c>
      <c r="AD30" s="1">
        <v>25</v>
      </c>
      <c r="AE30" s="1">
        <v>0</v>
      </c>
      <c r="AF30" s="1">
        <v>8</v>
      </c>
      <c r="AG30" s="1">
        <f t="shared" si="1"/>
        <v>721</v>
      </c>
    </row>
    <row r="31" spans="1:33" x14ac:dyDescent="0.25">
      <c r="A31" s="1" t="s">
        <v>305</v>
      </c>
      <c r="B31" s="1"/>
      <c r="C31" s="1">
        <v>6</v>
      </c>
      <c r="D31" s="1">
        <v>75</v>
      </c>
      <c r="E31" s="1">
        <v>100</v>
      </c>
      <c r="F31" s="1">
        <v>60</v>
      </c>
      <c r="G31" s="1">
        <v>98</v>
      </c>
      <c r="H31" s="1">
        <v>158</v>
      </c>
      <c r="I31" s="1">
        <v>21</v>
      </c>
      <c r="J31" s="1">
        <v>83</v>
      </c>
      <c r="K31" s="1">
        <v>56</v>
      </c>
      <c r="L31" s="1">
        <v>40</v>
      </c>
      <c r="M31" s="1">
        <v>36</v>
      </c>
      <c r="N31" s="1">
        <v>7</v>
      </c>
      <c r="O31" s="1"/>
      <c r="P31" s="1">
        <v>14</v>
      </c>
      <c r="Q31" s="1">
        <v>38</v>
      </c>
      <c r="R31" s="1">
        <v>11</v>
      </c>
      <c r="S31" s="1">
        <v>3</v>
      </c>
      <c r="T31" s="1">
        <v>9</v>
      </c>
      <c r="U31" s="1">
        <v>16</v>
      </c>
      <c r="V31" s="1"/>
      <c r="W31" s="1">
        <v>10</v>
      </c>
      <c r="X31" s="1">
        <v>48</v>
      </c>
      <c r="Y31" s="1"/>
      <c r="Z31" s="1">
        <v>37</v>
      </c>
      <c r="AA31" s="1"/>
      <c r="AB31" s="1">
        <v>0</v>
      </c>
      <c r="AC31" s="1">
        <v>21</v>
      </c>
      <c r="AD31" s="1">
        <v>24</v>
      </c>
      <c r="AE31" s="1"/>
      <c r="AF31" s="1">
        <v>18</v>
      </c>
      <c r="AG31" s="1">
        <f t="shared" si="1"/>
        <v>808</v>
      </c>
    </row>
    <row r="32" spans="1:33" x14ac:dyDescent="0.25">
      <c r="A32" s="1" t="s">
        <v>320</v>
      </c>
      <c r="B32" s="1">
        <v>34</v>
      </c>
      <c r="C32" s="1"/>
      <c r="D32" s="1">
        <v>75</v>
      </c>
      <c r="E32" s="1">
        <v>99</v>
      </c>
      <c r="F32" s="1"/>
      <c r="G32" s="1">
        <v>100</v>
      </c>
      <c r="H32" s="1">
        <v>112</v>
      </c>
      <c r="I32" s="1">
        <v>15</v>
      </c>
      <c r="J32" s="1">
        <v>48</v>
      </c>
      <c r="K32" s="1">
        <v>60</v>
      </c>
      <c r="L32" s="1">
        <v>0</v>
      </c>
      <c r="M32" s="1">
        <v>34</v>
      </c>
      <c r="N32" s="1">
        <v>7</v>
      </c>
      <c r="O32" s="1"/>
      <c r="P32" s="1"/>
      <c r="Q32" s="1">
        <v>26</v>
      </c>
      <c r="R32" s="1">
        <v>5</v>
      </c>
      <c r="S32" s="1"/>
      <c r="T32" s="1">
        <v>2</v>
      </c>
      <c r="U32" s="1">
        <v>14</v>
      </c>
      <c r="V32" s="1"/>
      <c r="W32" s="1"/>
      <c r="X32" s="1">
        <v>39</v>
      </c>
      <c r="Y32" s="1"/>
      <c r="Z32" s="1">
        <v>3</v>
      </c>
      <c r="AA32" s="1"/>
      <c r="AB32" s="1">
        <v>12</v>
      </c>
      <c r="AC32" s="1">
        <v>43</v>
      </c>
      <c r="AD32" s="1">
        <v>25</v>
      </c>
      <c r="AE32" s="1"/>
      <c r="AF32" s="1"/>
      <c r="AG32" s="1">
        <f t="shared" si="1"/>
        <v>545</v>
      </c>
    </row>
    <row r="33" spans="1:33" x14ac:dyDescent="0.25">
      <c r="A33" s="1" t="s">
        <v>308</v>
      </c>
      <c r="B33" s="1"/>
      <c r="C33" s="1"/>
      <c r="D33" s="1">
        <v>75</v>
      </c>
      <c r="E33" s="1">
        <v>100</v>
      </c>
      <c r="F33" s="1"/>
      <c r="G33" s="1">
        <v>98</v>
      </c>
      <c r="H33" s="1">
        <v>93</v>
      </c>
      <c r="I33" s="1">
        <v>15</v>
      </c>
      <c r="J33" s="1">
        <v>130</v>
      </c>
      <c r="K33" s="1">
        <v>34</v>
      </c>
      <c r="L33" s="1">
        <v>75</v>
      </c>
      <c r="M33" s="1">
        <v>13</v>
      </c>
      <c r="N33" s="1">
        <v>8</v>
      </c>
      <c r="O33" s="1"/>
      <c r="P33" s="1">
        <v>14</v>
      </c>
      <c r="Q33" s="1"/>
      <c r="R33" s="1">
        <v>19</v>
      </c>
      <c r="S33" s="1">
        <v>3</v>
      </c>
      <c r="T33" s="1">
        <v>2</v>
      </c>
      <c r="U33" s="1">
        <v>19</v>
      </c>
      <c r="V33" s="1"/>
      <c r="W33" s="1">
        <v>10</v>
      </c>
      <c r="X33" s="1">
        <v>48</v>
      </c>
      <c r="Y33" s="1"/>
      <c r="Z33" s="1">
        <v>19</v>
      </c>
      <c r="AA33" s="1"/>
      <c r="AB33" s="1">
        <v>12</v>
      </c>
      <c r="AC33" s="1">
        <v>20</v>
      </c>
      <c r="AD33" s="1">
        <v>25</v>
      </c>
      <c r="AE33" s="1"/>
      <c r="AF33" s="1">
        <v>10</v>
      </c>
      <c r="AG33" s="1">
        <f t="shared" si="1"/>
        <v>667</v>
      </c>
    </row>
    <row r="34" spans="1:33" x14ac:dyDescent="0.25">
      <c r="A34" s="1" t="s">
        <v>321</v>
      </c>
      <c r="B34" s="1">
        <v>37</v>
      </c>
      <c r="C34" s="1"/>
      <c r="D34" s="1"/>
      <c r="E34" s="1">
        <v>98</v>
      </c>
      <c r="F34" s="1"/>
      <c r="G34" s="1">
        <v>98</v>
      </c>
      <c r="H34" s="1">
        <v>125</v>
      </c>
      <c r="I34" s="1">
        <v>0</v>
      </c>
      <c r="J34" s="1">
        <v>14</v>
      </c>
      <c r="K34" s="1">
        <v>35</v>
      </c>
      <c r="L34" s="1">
        <v>45</v>
      </c>
      <c r="M34" s="1">
        <v>11</v>
      </c>
      <c r="N34" s="1">
        <v>6</v>
      </c>
      <c r="O34" s="1"/>
      <c r="P34" s="1">
        <v>2</v>
      </c>
      <c r="Q34" s="1"/>
      <c r="R34" s="1">
        <v>19</v>
      </c>
      <c r="S34" s="1"/>
      <c r="T34" s="1">
        <v>0</v>
      </c>
      <c r="U34" s="1">
        <v>25</v>
      </c>
      <c r="V34" s="1"/>
      <c r="W34" s="1"/>
      <c r="X34" s="1">
        <v>48</v>
      </c>
      <c r="Y34" s="1"/>
      <c r="Z34" s="1">
        <v>23</v>
      </c>
      <c r="AA34" s="1"/>
      <c r="AB34" s="1">
        <v>41</v>
      </c>
      <c r="AC34" s="1">
        <v>24</v>
      </c>
      <c r="AD34" s="1">
        <v>25</v>
      </c>
      <c r="AE34" s="1"/>
      <c r="AF34" s="1">
        <v>12</v>
      </c>
      <c r="AG34" s="1">
        <f t="shared" si="1"/>
        <v>553</v>
      </c>
    </row>
    <row r="35" spans="1:33" x14ac:dyDescent="0.25">
      <c r="A35" s="1" t="s">
        <v>322</v>
      </c>
      <c r="B35" s="1">
        <v>72</v>
      </c>
      <c r="C35" s="1"/>
      <c r="D35" s="1">
        <v>75</v>
      </c>
      <c r="E35" s="1">
        <v>100</v>
      </c>
      <c r="F35" s="1"/>
      <c r="G35" s="1">
        <v>90</v>
      </c>
      <c r="H35" s="1">
        <v>72</v>
      </c>
      <c r="I35" s="1">
        <v>0</v>
      </c>
      <c r="J35" s="1">
        <v>0</v>
      </c>
      <c r="K35" s="1">
        <v>0</v>
      </c>
      <c r="L35" s="1">
        <v>10</v>
      </c>
      <c r="M35" s="1">
        <v>7</v>
      </c>
      <c r="N35" s="1">
        <v>1</v>
      </c>
      <c r="O35" s="1"/>
      <c r="P35" s="1"/>
      <c r="Q35" s="1"/>
      <c r="R35" s="1">
        <v>0</v>
      </c>
      <c r="S35" s="1"/>
      <c r="T35" s="1">
        <v>0</v>
      </c>
      <c r="U35" s="1">
        <v>16</v>
      </c>
      <c r="V35" s="1"/>
      <c r="W35" s="1"/>
      <c r="X35" s="1">
        <v>43</v>
      </c>
      <c r="Y35" s="1"/>
      <c r="Z35" s="1">
        <v>0</v>
      </c>
      <c r="AA35" s="1"/>
      <c r="AB35" s="1">
        <v>0</v>
      </c>
      <c r="AC35" s="1">
        <v>14</v>
      </c>
      <c r="AD35" s="1">
        <v>25</v>
      </c>
      <c r="AE35" s="1"/>
      <c r="AF35" s="1"/>
      <c r="AG35" s="1">
        <f t="shared" si="1"/>
        <v>278</v>
      </c>
    </row>
    <row r="36" spans="1:33" x14ac:dyDescent="0.25">
      <c r="A36" s="1" t="s">
        <v>323</v>
      </c>
      <c r="B36" s="1"/>
      <c r="C36" s="1"/>
      <c r="D36" s="1"/>
      <c r="E36" s="1">
        <v>0</v>
      </c>
      <c r="F36" s="1"/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/>
      <c r="P36" s="1">
        <v>0</v>
      </c>
      <c r="Q36" s="1"/>
      <c r="R36" s="1">
        <v>5</v>
      </c>
      <c r="S36" s="1"/>
      <c r="T36" s="1">
        <v>1</v>
      </c>
      <c r="U36" s="1">
        <v>0</v>
      </c>
      <c r="V36" s="1"/>
      <c r="W36" s="1"/>
      <c r="X36" s="1">
        <v>0</v>
      </c>
      <c r="Y36" s="1"/>
      <c r="Z36" s="1"/>
      <c r="AA36" s="1"/>
      <c r="AB36" s="1">
        <v>0</v>
      </c>
      <c r="AC36" s="1">
        <v>0</v>
      </c>
      <c r="AD36" s="1">
        <v>0</v>
      </c>
      <c r="AE36" s="1"/>
      <c r="AF36" s="1"/>
      <c r="AG36" s="1">
        <f t="shared" si="1"/>
        <v>7</v>
      </c>
    </row>
    <row r="37" spans="1:33" x14ac:dyDescent="0.25">
      <c r="A37" s="1" t="s">
        <v>324</v>
      </c>
      <c r="B37" s="1"/>
      <c r="C37" s="1">
        <v>8</v>
      </c>
      <c r="D37" s="1"/>
      <c r="E37" s="1">
        <v>102</v>
      </c>
      <c r="F37" s="1"/>
      <c r="G37" s="1">
        <v>5</v>
      </c>
      <c r="H37" s="1">
        <v>6</v>
      </c>
      <c r="I37" s="1">
        <v>0</v>
      </c>
      <c r="J37" s="1"/>
      <c r="K37" s="1">
        <v>2</v>
      </c>
      <c r="L37" s="1">
        <v>0</v>
      </c>
      <c r="M37" s="1">
        <v>0</v>
      </c>
      <c r="N37" s="1">
        <v>0</v>
      </c>
      <c r="O37" s="1"/>
      <c r="P37" s="1">
        <v>4</v>
      </c>
      <c r="Q37" s="1"/>
      <c r="R37" s="1">
        <v>0</v>
      </c>
      <c r="S37" s="1"/>
      <c r="T37" s="1">
        <v>0</v>
      </c>
      <c r="U37" s="1">
        <v>0</v>
      </c>
      <c r="V37" s="1"/>
      <c r="W37" s="1"/>
      <c r="X37" s="1">
        <v>47</v>
      </c>
      <c r="Y37" s="1"/>
      <c r="Z37" s="1"/>
      <c r="AA37" s="1"/>
      <c r="AB37" s="1">
        <v>0</v>
      </c>
      <c r="AC37" s="1">
        <v>3</v>
      </c>
      <c r="AD37" s="1">
        <v>0</v>
      </c>
      <c r="AE37" s="1"/>
      <c r="AF37" s="1"/>
      <c r="AG37" s="1">
        <f t="shared" si="1"/>
        <v>67</v>
      </c>
    </row>
    <row r="38" spans="1:33" x14ac:dyDescent="0.25">
      <c r="A38" s="1" t="s">
        <v>352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>
        <v>0</v>
      </c>
      <c r="M38" s="1">
        <v>0</v>
      </c>
      <c r="N38" s="1">
        <v>0</v>
      </c>
      <c r="O38" s="1"/>
      <c r="P38" s="1"/>
      <c r="Q38" s="1"/>
      <c r="R38" s="1"/>
      <c r="S38" s="1"/>
      <c r="T38" s="1"/>
      <c r="U38" s="1"/>
      <c r="V38" s="1">
        <v>27</v>
      </c>
      <c r="W38" s="1"/>
      <c r="X38" s="1">
        <v>0</v>
      </c>
      <c r="Y38" s="1"/>
      <c r="Z38" s="1"/>
      <c r="AA38" s="1"/>
      <c r="AB38" s="1">
        <v>0</v>
      </c>
      <c r="AC38" s="1">
        <v>0</v>
      </c>
      <c r="AD38" s="1"/>
      <c r="AE38" s="1"/>
      <c r="AF38" s="1"/>
      <c r="AG38" s="1">
        <f t="shared" si="1"/>
        <v>27</v>
      </c>
    </row>
    <row r="39" spans="1:33" x14ac:dyDescent="0.25">
      <c r="A39" s="1" t="s">
        <v>353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>
        <v>0</v>
      </c>
      <c r="M39" s="1"/>
      <c r="N39" s="1">
        <v>1</v>
      </c>
      <c r="O39" s="1"/>
      <c r="P39" s="1"/>
      <c r="Q39" s="1"/>
      <c r="R39" s="1"/>
      <c r="S39" s="1"/>
      <c r="T39" s="1"/>
      <c r="U39" s="1"/>
      <c r="V39" s="1"/>
      <c r="W39" s="1"/>
      <c r="X39" s="1">
        <v>0</v>
      </c>
      <c r="Y39" s="1"/>
      <c r="Z39" s="1"/>
      <c r="AA39" s="1"/>
      <c r="AB39" s="1">
        <v>0</v>
      </c>
      <c r="AC39" s="1"/>
      <c r="AD39" s="1"/>
      <c r="AE39" s="1"/>
      <c r="AF39" s="1"/>
      <c r="AG39" s="1">
        <f t="shared" si="1"/>
        <v>1</v>
      </c>
    </row>
    <row r="40" spans="1:33" x14ac:dyDescent="0.25">
      <c r="A40" s="256" t="s">
        <v>325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</row>
    <row r="41" spans="1:33" x14ac:dyDescent="0.25">
      <c r="A41" s="1" t="s">
        <v>354</v>
      </c>
      <c r="B41" s="1">
        <v>97</v>
      </c>
      <c r="C41" s="1">
        <v>13</v>
      </c>
      <c r="D41" s="1">
        <v>71</v>
      </c>
      <c r="E41" s="1">
        <v>88</v>
      </c>
      <c r="F41" s="1">
        <v>60</v>
      </c>
      <c r="G41" s="1">
        <v>95</v>
      </c>
      <c r="H41" s="1">
        <v>352</v>
      </c>
      <c r="I41" s="1">
        <v>63</v>
      </c>
      <c r="J41" s="1">
        <v>269</v>
      </c>
      <c r="K41" s="1">
        <v>100</v>
      </c>
      <c r="L41" s="1">
        <v>95</v>
      </c>
      <c r="M41" s="1">
        <v>87</v>
      </c>
      <c r="N41" s="1">
        <v>11</v>
      </c>
      <c r="O41" s="1">
        <v>29</v>
      </c>
      <c r="P41" s="1">
        <v>34</v>
      </c>
      <c r="Q41" s="1">
        <v>109</v>
      </c>
      <c r="R41" s="1">
        <v>19</v>
      </c>
      <c r="S41" s="1">
        <v>24</v>
      </c>
      <c r="T41" s="1">
        <v>7</v>
      </c>
      <c r="U41" s="1">
        <v>24</v>
      </c>
      <c r="V41" s="1">
        <v>12</v>
      </c>
      <c r="W41" s="1">
        <v>9</v>
      </c>
      <c r="X41" s="1">
        <v>46</v>
      </c>
      <c r="Y41" s="1"/>
      <c r="Z41" s="1">
        <v>23</v>
      </c>
      <c r="AA41" s="1">
        <v>19</v>
      </c>
      <c r="AB41" s="1">
        <v>59</v>
      </c>
      <c r="AC41" s="1">
        <v>43</v>
      </c>
      <c r="AD41" s="1">
        <v>24</v>
      </c>
      <c r="AE41" s="1">
        <v>35</v>
      </c>
      <c r="AF41" s="1">
        <v>33</v>
      </c>
      <c r="AG41" s="1">
        <f>SUM(A41:AF41)</f>
        <v>1950</v>
      </c>
    </row>
    <row r="42" spans="1:33" x14ac:dyDescent="0.25">
      <c r="A42" s="1" t="s">
        <v>257</v>
      </c>
      <c r="B42" s="1">
        <v>13</v>
      </c>
      <c r="C42" s="1">
        <v>12</v>
      </c>
      <c r="D42" s="1">
        <v>3</v>
      </c>
      <c r="E42" s="1">
        <v>10</v>
      </c>
      <c r="F42" s="1"/>
      <c r="G42" s="1">
        <v>8</v>
      </c>
      <c r="H42" s="1">
        <v>15</v>
      </c>
      <c r="I42" s="1">
        <v>92</v>
      </c>
      <c r="J42" s="1">
        <v>14</v>
      </c>
      <c r="K42" s="1">
        <v>20</v>
      </c>
      <c r="L42" s="1">
        <v>0</v>
      </c>
      <c r="M42" s="1">
        <v>26</v>
      </c>
      <c r="N42" s="1">
        <v>12</v>
      </c>
      <c r="O42" s="1">
        <v>21</v>
      </c>
      <c r="P42" s="1">
        <v>2</v>
      </c>
      <c r="Q42" s="1">
        <v>29</v>
      </c>
      <c r="R42" s="1"/>
      <c r="S42" s="1">
        <v>6</v>
      </c>
      <c r="T42" s="1">
        <v>9</v>
      </c>
      <c r="U42" s="1">
        <v>1</v>
      </c>
      <c r="V42" s="1">
        <v>5</v>
      </c>
      <c r="W42" s="1">
        <v>21</v>
      </c>
      <c r="X42" s="1">
        <v>0</v>
      </c>
      <c r="Y42" s="1"/>
      <c r="Z42" s="1">
        <v>3</v>
      </c>
      <c r="AA42" s="1">
        <v>8</v>
      </c>
      <c r="AB42" s="1">
        <v>0</v>
      </c>
      <c r="AC42" s="1">
        <v>0</v>
      </c>
      <c r="AD42" s="1">
        <v>1</v>
      </c>
      <c r="AE42" s="1">
        <v>5</v>
      </c>
      <c r="AF42" s="1">
        <v>15</v>
      </c>
      <c r="AG42" s="1">
        <f>SUM(A42:AF42)</f>
        <v>351</v>
      </c>
    </row>
    <row r="43" spans="1:33" x14ac:dyDescent="0.25">
      <c r="A43" s="1" t="s">
        <v>258</v>
      </c>
      <c r="B43" s="1">
        <v>27</v>
      </c>
      <c r="C43" s="1">
        <v>17</v>
      </c>
      <c r="D43" s="1">
        <v>1</v>
      </c>
      <c r="E43" s="1">
        <v>7</v>
      </c>
      <c r="F43" s="1"/>
      <c r="G43" s="1"/>
      <c r="H43" s="1">
        <v>105</v>
      </c>
      <c r="I43" s="1">
        <v>101</v>
      </c>
      <c r="J43" s="1">
        <v>1</v>
      </c>
      <c r="K43" s="1">
        <v>9</v>
      </c>
      <c r="L43" s="1">
        <v>0</v>
      </c>
      <c r="M43" s="1">
        <v>39</v>
      </c>
      <c r="N43" s="1">
        <v>10</v>
      </c>
      <c r="O43" s="1">
        <v>17</v>
      </c>
      <c r="P43" s="1">
        <v>1</v>
      </c>
      <c r="Q43" s="1">
        <v>21</v>
      </c>
      <c r="R43" s="1"/>
      <c r="S43" s="1">
        <v>19</v>
      </c>
      <c r="T43" s="1">
        <v>2</v>
      </c>
      <c r="U43" s="1">
        <v>0</v>
      </c>
      <c r="V43" s="1">
        <v>10</v>
      </c>
      <c r="W43" s="1">
        <v>15</v>
      </c>
      <c r="X43" s="1">
        <v>2</v>
      </c>
      <c r="Y43" s="1"/>
      <c r="Z43" s="1">
        <v>9</v>
      </c>
      <c r="AA43" s="1">
        <v>2</v>
      </c>
      <c r="AB43" s="1">
        <v>0</v>
      </c>
      <c r="AC43" s="1">
        <v>0</v>
      </c>
      <c r="AD43" s="1">
        <v>0</v>
      </c>
      <c r="AE43" s="1">
        <v>5</v>
      </c>
      <c r="AF43" s="1">
        <v>5</v>
      </c>
      <c r="AG43" s="1">
        <f>SUM(A43:AF43)</f>
        <v>425</v>
      </c>
    </row>
    <row r="44" spans="1:33" x14ac:dyDescent="0.25">
      <c r="A44" s="256" t="s">
        <v>326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</row>
    <row r="45" spans="1:33" x14ac:dyDescent="0.25">
      <c r="A45" s="1" t="s">
        <v>362</v>
      </c>
      <c r="B45" s="1"/>
      <c r="C45" s="1"/>
      <c r="D45" s="1"/>
      <c r="E45" s="1"/>
      <c r="F45" s="1"/>
      <c r="G45" s="1"/>
      <c r="H45" s="1">
        <v>57</v>
      </c>
      <c r="I45" s="1"/>
      <c r="J45" s="1"/>
      <c r="K45" s="1">
        <v>60</v>
      </c>
      <c r="L45" s="1">
        <v>95</v>
      </c>
      <c r="M45" s="1">
        <v>23</v>
      </c>
      <c r="N45" s="1"/>
      <c r="O45" s="1"/>
      <c r="P45" s="1">
        <v>3</v>
      </c>
      <c r="Q45" s="1"/>
      <c r="R45" s="1"/>
      <c r="S45" s="1"/>
      <c r="T45" s="1"/>
      <c r="U45" s="1"/>
      <c r="V45" s="1">
        <v>7</v>
      </c>
      <c r="W45" s="1"/>
      <c r="X45" s="1">
        <v>7</v>
      </c>
      <c r="Y45" s="1"/>
      <c r="Z45" s="1">
        <v>38</v>
      </c>
      <c r="AA45" s="1"/>
      <c r="AB45" s="1">
        <v>12</v>
      </c>
      <c r="AC45" s="1"/>
      <c r="AD45" s="1">
        <v>20</v>
      </c>
      <c r="AE45" s="1"/>
      <c r="AF45" s="1"/>
      <c r="AG45" s="1">
        <f t="shared" ref="AG45:AG68" si="2">SUM(A45:AF45)</f>
        <v>322</v>
      </c>
    </row>
    <row r="46" spans="1:33" x14ac:dyDescent="0.25">
      <c r="A46" s="1" t="s">
        <v>327</v>
      </c>
      <c r="B46" s="1"/>
      <c r="C46" s="1">
        <v>12</v>
      </c>
      <c r="D46" s="1"/>
      <c r="E46" s="1">
        <v>5</v>
      </c>
      <c r="F46" s="1">
        <v>60</v>
      </c>
      <c r="G46" s="1"/>
      <c r="H46" s="1">
        <v>6</v>
      </c>
      <c r="I46" s="1">
        <v>122</v>
      </c>
      <c r="J46" s="1"/>
      <c r="K46" s="1">
        <v>12</v>
      </c>
      <c r="L46" s="1"/>
      <c r="M46" s="1">
        <v>7</v>
      </c>
      <c r="N46" s="1">
        <v>12</v>
      </c>
      <c r="O46" s="1">
        <v>16</v>
      </c>
      <c r="P46" s="1"/>
      <c r="Q46" s="1">
        <v>16</v>
      </c>
      <c r="R46" s="1"/>
      <c r="S46" s="1">
        <v>8</v>
      </c>
      <c r="T46" s="1"/>
      <c r="U46" s="1">
        <v>3</v>
      </c>
      <c r="V46" s="1"/>
      <c r="W46" s="1"/>
      <c r="X46" s="1">
        <v>1</v>
      </c>
      <c r="Y46" s="1"/>
      <c r="Z46" s="1">
        <v>5</v>
      </c>
      <c r="AA46" s="1"/>
      <c r="AB46" s="1">
        <v>0</v>
      </c>
      <c r="AC46" s="1"/>
      <c r="AD46" s="1">
        <v>1</v>
      </c>
      <c r="AE46" s="1"/>
      <c r="AF46" s="1">
        <v>10</v>
      </c>
      <c r="AG46" s="1">
        <f t="shared" si="2"/>
        <v>296</v>
      </c>
    </row>
    <row r="47" spans="1:33" x14ac:dyDescent="0.25">
      <c r="A47" s="1" t="s">
        <v>261</v>
      </c>
      <c r="B47" s="1"/>
      <c r="C47" s="1">
        <v>9</v>
      </c>
      <c r="D47" s="1">
        <v>75</v>
      </c>
      <c r="E47" s="1"/>
      <c r="F47" s="1"/>
      <c r="G47" s="1">
        <v>5</v>
      </c>
      <c r="H47" s="1">
        <v>153</v>
      </c>
      <c r="I47" s="1">
        <v>52</v>
      </c>
      <c r="J47" s="1">
        <v>5</v>
      </c>
      <c r="K47" s="1">
        <v>17</v>
      </c>
      <c r="L47" s="1"/>
      <c r="M47" s="1">
        <v>26</v>
      </c>
      <c r="N47" s="1">
        <v>8</v>
      </c>
      <c r="O47" s="1"/>
      <c r="P47" s="1"/>
      <c r="Q47" s="1">
        <v>30</v>
      </c>
      <c r="R47" s="1"/>
      <c r="S47" s="1">
        <v>11</v>
      </c>
      <c r="T47" s="1"/>
      <c r="U47" s="1"/>
      <c r="V47" s="1"/>
      <c r="W47" s="1"/>
      <c r="X47" s="1"/>
      <c r="Y47" s="1"/>
      <c r="Z47" s="1">
        <v>4</v>
      </c>
      <c r="AA47" s="1"/>
      <c r="AB47" s="1">
        <v>12</v>
      </c>
      <c r="AC47" s="1"/>
      <c r="AD47" s="1"/>
      <c r="AE47" s="1"/>
      <c r="AF47" s="1"/>
      <c r="AG47" s="1">
        <f t="shared" si="2"/>
        <v>407</v>
      </c>
    </row>
    <row r="48" spans="1:33" x14ac:dyDescent="0.25">
      <c r="A48" s="1" t="s">
        <v>66</v>
      </c>
      <c r="B48" s="1"/>
      <c r="C48" s="1">
        <v>15</v>
      </c>
      <c r="D48" s="1">
        <v>63</v>
      </c>
      <c r="E48" s="1">
        <v>60</v>
      </c>
      <c r="F48" s="1">
        <v>50</v>
      </c>
      <c r="G48" s="1">
        <v>7</v>
      </c>
      <c r="H48" s="1">
        <v>248</v>
      </c>
      <c r="I48" s="1">
        <v>52</v>
      </c>
      <c r="J48" s="1">
        <v>12</v>
      </c>
      <c r="K48" s="1">
        <v>20</v>
      </c>
      <c r="L48" s="1"/>
      <c r="M48" s="1">
        <v>93</v>
      </c>
      <c r="N48" s="1">
        <v>13</v>
      </c>
      <c r="O48" s="1">
        <v>23</v>
      </c>
      <c r="P48" s="1">
        <v>11</v>
      </c>
      <c r="Q48" s="1">
        <v>57</v>
      </c>
      <c r="R48" s="1">
        <v>9</v>
      </c>
      <c r="S48" s="1">
        <v>22</v>
      </c>
      <c r="T48" s="1">
        <v>10</v>
      </c>
      <c r="U48" s="1">
        <v>15</v>
      </c>
      <c r="V48" s="1"/>
      <c r="W48" s="1">
        <v>20</v>
      </c>
      <c r="X48" s="1">
        <v>14</v>
      </c>
      <c r="Y48" s="1"/>
      <c r="Z48" s="1">
        <v>38</v>
      </c>
      <c r="AA48" s="1"/>
      <c r="AB48" s="1">
        <v>39</v>
      </c>
      <c r="AC48" s="1">
        <v>19</v>
      </c>
      <c r="AD48" s="1">
        <v>2</v>
      </c>
      <c r="AE48" s="1">
        <v>35</v>
      </c>
      <c r="AF48" s="1">
        <v>15</v>
      </c>
      <c r="AG48" s="1">
        <f t="shared" si="2"/>
        <v>962</v>
      </c>
    </row>
    <row r="49" spans="1:33" x14ac:dyDescent="0.25">
      <c r="A49" s="1" t="s">
        <v>68</v>
      </c>
      <c r="B49" s="1"/>
      <c r="C49" s="1">
        <v>14</v>
      </c>
      <c r="D49" s="1">
        <v>68</v>
      </c>
      <c r="E49" s="1">
        <v>50</v>
      </c>
      <c r="F49" s="1">
        <v>35</v>
      </c>
      <c r="G49" s="1">
        <v>5</v>
      </c>
      <c r="H49" s="1">
        <v>269</v>
      </c>
      <c r="I49" s="1">
        <v>52</v>
      </c>
      <c r="J49" s="1">
        <v>7</v>
      </c>
      <c r="K49" s="1">
        <v>20</v>
      </c>
      <c r="L49" s="1"/>
      <c r="M49" s="1">
        <v>87</v>
      </c>
      <c r="N49" s="1">
        <v>7</v>
      </c>
      <c r="O49" s="1">
        <v>31</v>
      </c>
      <c r="P49" s="1">
        <v>17</v>
      </c>
      <c r="Q49" s="1">
        <v>49</v>
      </c>
      <c r="R49" s="1">
        <v>8</v>
      </c>
      <c r="S49" s="1">
        <v>32</v>
      </c>
      <c r="T49" s="1">
        <v>10</v>
      </c>
      <c r="U49" s="1">
        <v>15</v>
      </c>
      <c r="V49" s="1">
        <v>3</v>
      </c>
      <c r="W49" s="1">
        <v>23</v>
      </c>
      <c r="X49" s="1">
        <v>23</v>
      </c>
      <c r="Y49" s="1"/>
      <c r="Z49" s="1">
        <v>41</v>
      </c>
      <c r="AA49" s="1"/>
      <c r="AB49" s="1">
        <v>39</v>
      </c>
      <c r="AC49" s="1">
        <v>24</v>
      </c>
      <c r="AD49" s="1">
        <v>2</v>
      </c>
      <c r="AE49" s="1">
        <v>35</v>
      </c>
      <c r="AF49" s="1">
        <v>18</v>
      </c>
      <c r="AG49" s="1">
        <f t="shared" si="2"/>
        <v>984</v>
      </c>
    </row>
    <row r="50" spans="1:33" x14ac:dyDescent="0.25">
      <c r="A50" s="1" t="s">
        <v>262</v>
      </c>
      <c r="B50" s="1"/>
      <c r="C50" s="1">
        <v>2</v>
      </c>
      <c r="D50" s="1">
        <v>70</v>
      </c>
      <c r="E50" s="1"/>
      <c r="F50" s="1"/>
      <c r="G50" s="1"/>
      <c r="H50" s="1">
        <v>63</v>
      </c>
      <c r="I50" s="1"/>
      <c r="J50" s="1"/>
      <c r="K50" s="1"/>
      <c r="L50" s="1"/>
      <c r="M50" s="1">
        <v>27</v>
      </c>
      <c r="N50" s="1">
        <v>1</v>
      </c>
      <c r="O50" s="1"/>
      <c r="P50" s="1"/>
      <c r="Q50" s="1">
        <v>16</v>
      </c>
      <c r="R50" s="1"/>
      <c r="S50" s="1"/>
      <c r="T50" s="1">
        <v>4</v>
      </c>
      <c r="U50" s="1"/>
      <c r="V50" s="1"/>
      <c r="W50" s="1"/>
      <c r="X50" s="1"/>
      <c r="Y50" s="1"/>
      <c r="Z50" s="1">
        <v>7</v>
      </c>
      <c r="AA50" s="1"/>
      <c r="AB50" s="1">
        <v>12</v>
      </c>
      <c r="AC50" s="1"/>
      <c r="AD50" s="1"/>
      <c r="AE50" s="1"/>
      <c r="AF50" s="1"/>
      <c r="AG50" s="1">
        <f t="shared" si="2"/>
        <v>202</v>
      </c>
    </row>
    <row r="51" spans="1:33" x14ac:dyDescent="0.25">
      <c r="A51" s="1" t="s">
        <v>263</v>
      </c>
      <c r="B51" s="1"/>
      <c r="C51" s="1"/>
      <c r="D51" s="1">
        <v>21</v>
      </c>
      <c r="E51" s="1"/>
      <c r="F51" s="1"/>
      <c r="G51" s="1"/>
      <c r="H51" s="1">
        <v>5</v>
      </c>
      <c r="I51" s="1"/>
      <c r="J51" s="1">
        <v>3</v>
      </c>
      <c r="K51" s="1"/>
      <c r="L51" s="1"/>
      <c r="M51" s="1">
        <v>17</v>
      </c>
      <c r="N51" s="1">
        <v>4</v>
      </c>
      <c r="O51" s="1"/>
      <c r="P51" s="1"/>
      <c r="Q51" s="1"/>
      <c r="R51" s="1"/>
      <c r="S51" s="1">
        <v>4</v>
      </c>
      <c r="T51" s="1"/>
      <c r="U51" s="1"/>
      <c r="V51" s="1"/>
      <c r="W51" s="1"/>
      <c r="X51" s="1"/>
      <c r="Y51" s="1"/>
      <c r="Z51" s="1">
        <v>2</v>
      </c>
      <c r="AA51" s="1"/>
      <c r="AB51" s="1">
        <v>1</v>
      </c>
      <c r="AC51" s="1"/>
      <c r="AD51" s="1"/>
      <c r="AE51" s="1"/>
      <c r="AF51" s="1"/>
      <c r="AG51" s="1">
        <f t="shared" si="2"/>
        <v>57</v>
      </c>
    </row>
    <row r="52" spans="1:33" x14ac:dyDescent="0.25">
      <c r="A52" s="1" t="s">
        <v>69</v>
      </c>
      <c r="B52" s="1"/>
      <c r="C52" s="1"/>
      <c r="D52" s="1"/>
      <c r="E52" s="1"/>
      <c r="F52" s="1"/>
      <c r="G52" s="1"/>
      <c r="H52" s="1">
        <v>16</v>
      </c>
      <c r="I52" s="1"/>
      <c r="J52" s="1"/>
      <c r="K52" s="1"/>
      <c r="L52" s="1"/>
      <c r="M52" s="1">
        <v>7</v>
      </c>
      <c r="N52" s="1">
        <v>3</v>
      </c>
      <c r="O52" s="1">
        <v>4</v>
      </c>
      <c r="P52" s="1"/>
      <c r="Q52" s="1"/>
      <c r="R52" s="1"/>
      <c r="S52" s="1"/>
      <c r="T52" s="1">
        <v>2</v>
      </c>
      <c r="U52" s="1"/>
      <c r="V52" s="1"/>
      <c r="W52" s="1"/>
      <c r="X52" s="1"/>
      <c r="Y52" s="1"/>
      <c r="Z52" s="1">
        <v>4</v>
      </c>
      <c r="AA52" s="1"/>
      <c r="AB52" s="1">
        <v>1</v>
      </c>
      <c r="AC52" s="1"/>
      <c r="AD52" s="1"/>
      <c r="AE52" s="1">
        <v>20</v>
      </c>
      <c r="AF52" s="1"/>
      <c r="AG52" s="1">
        <f t="shared" si="2"/>
        <v>57</v>
      </c>
    </row>
    <row r="53" spans="1:33" x14ac:dyDescent="0.25">
      <c r="A53" s="1" t="s">
        <v>71</v>
      </c>
      <c r="B53" s="1"/>
      <c r="C53" s="1"/>
      <c r="D53" s="1"/>
      <c r="E53" s="1"/>
      <c r="F53" s="1"/>
      <c r="G53" s="1"/>
      <c r="H53" s="1">
        <v>52</v>
      </c>
      <c r="I53" s="1"/>
      <c r="J53" s="1"/>
      <c r="K53" s="1"/>
      <c r="L53" s="1"/>
      <c r="M53" s="1"/>
      <c r="N53" s="1">
        <v>1</v>
      </c>
      <c r="O53" s="1"/>
      <c r="P53" s="1">
        <v>0</v>
      </c>
      <c r="Q53" s="1"/>
      <c r="R53" s="1"/>
      <c r="S53" s="1"/>
      <c r="T53" s="1">
        <v>1</v>
      </c>
      <c r="U53" s="1"/>
      <c r="V53" s="1"/>
      <c r="W53" s="1"/>
      <c r="X53" s="1"/>
      <c r="Y53" s="1"/>
      <c r="Z53" s="1">
        <v>3</v>
      </c>
      <c r="AA53" s="1"/>
      <c r="AB53" s="1">
        <v>1</v>
      </c>
      <c r="AC53" s="1"/>
      <c r="AD53" s="1"/>
      <c r="AE53" s="1"/>
      <c r="AF53" s="1"/>
      <c r="AG53" s="1">
        <f t="shared" si="2"/>
        <v>58</v>
      </c>
    </row>
    <row r="54" spans="1:33" x14ac:dyDescent="0.25">
      <c r="A54" s="1" t="s">
        <v>291</v>
      </c>
      <c r="B54" s="1"/>
      <c r="C54" s="1">
        <v>2</v>
      </c>
      <c r="D54" s="1"/>
      <c r="E54" s="1"/>
      <c r="F54" s="1"/>
      <c r="G54" s="1">
        <v>7</v>
      </c>
      <c r="H54" s="1"/>
      <c r="I54" s="1"/>
      <c r="J54" s="1"/>
      <c r="K54" s="1"/>
      <c r="L54" s="1"/>
      <c r="M54" s="1">
        <v>17</v>
      </c>
      <c r="N54" s="1"/>
      <c r="O54" s="1"/>
      <c r="P54" s="1"/>
      <c r="Q54" s="1"/>
      <c r="R54" s="1"/>
      <c r="S54" s="1"/>
      <c r="T54" s="1">
        <v>1</v>
      </c>
      <c r="U54" s="1"/>
      <c r="V54" s="1"/>
      <c r="W54" s="1"/>
      <c r="X54" s="1"/>
      <c r="Y54" s="1"/>
      <c r="Z54" s="1">
        <v>17</v>
      </c>
      <c r="AA54" s="1"/>
      <c r="AB54" s="1">
        <v>1</v>
      </c>
      <c r="AC54" s="1">
        <v>16</v>
      </c>
      <c r="AD54" s="1"/>
      <c r="AE54" s="1"/>
      <c r="AF54" s="1"/>
      <c r="AG54" s="1">
        <f t="shared" si="2"/>
        <v>61</v>
      </c>
    </row>
    <row r="55" spans="1:33" ht="15" customHeight="1" x14ac:dyDescent="0.25">
      <c r="A55" s="1" t="s">
        <v>264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>
        <v>0</v>
      </c>
      <c r="AC55" s="1"/>
      <c r="AD55" s="1"/>
      <c r="AE55" s="1"/>
      <c r="AF55" s="1"/>
      <c r="AG55" s="1">
        <f t="shared" si="2"/>
        <v>1</v>
      </c>
    </row>
    <row r="56" spans="1:33" ht="15" customHeight="1" x14ac:dyDescent="0.25">
      <c r="A56" s="1" t="s">
        <v>363</v>
      </c>
      <c r="B56" s="1"/>
      <c r="C56" s="1"/>
      <c r="D56" s="1"/>
      <c r="E56" s="1"/>
      <c r="F56" s="1"/>
      <c r="G56" s="1"/>
      <c r="H56" s="1">
        <v>68</v>
      </c>
      <c r="I56" s="1"/>
      <c r="J56" s="1"/>
      <c r="K56" s="1"/>
      <c r="L56" s="1"/>
      <c r="M56" s="1">
        <v>3</v>
      </c>
      <c r="N56" s="1"/>
      <c r="O56" s="1"/>
      <c r="P56" s="1">
        <v>0</v>
      </c>
      <c r="Q56" s="1"/>
      <c r="R56" s="1"/>
      <c r="S56" s="1"/>
      <c r="T56" s="1">
        <v>3</v>
      </c>
      <c r="U56" s="1"/>
      <c r="V56" s="1">
        <v>2</v>
      </c>
      <c r="W56" s="1"/>
      <c r="X56" s="1">
        <v>3</v>
      </c>
      <c r="Y56" s="1"/>
      <c r="Z56" s="1">
        <v>9</v>
      </c>
      <c r="AA56" s="1"/>
      <c r="AB56" s="1">
        <v>5</v>
      </c>
      <c r="AC56" s="1">
        <v>10</v>
      </c>
      <c r="AD56" s="1"/>
      <c r="AE56" s="1">
        <v>20</v>
      </c>
      <c r="AF56" s="1"/>
      <c r="AG56" s="1">
        <f t="shared" si="2"/>
        <v>123</v>
      </c>
    </row>
    <row r="57" spans="1:33" ht="15" customHeight="1" x14ac:dyDescent="0.25">
      <c r="A57" s="1" t="s">
        <v>361</v>
      </c>
      <c r="B57" s="1"/>
      <c r="C57" s="1"/>
      <c r="D57" s="1"/>
      <c r="E57" s="1"/>
      <c r="F57" s="1"/>
      <c r="G57" s="1"/>
      <c r="H57" s="1"/>
      <c r="I57" s="1"/>
      <c r="J57" s="1">
        <v>2</v>
      </c>
      <c r="K57" s="1"/>
      <c r="L57" s="1"/>
      <c r="M57" s="1"/>
      <c r="N57" s="1"/>
      <c r="O57" s="1"/>
      <c r="P57" s="1"/>
      <c r="Q57" s="1"/>
      <c r="R57" s="1"/>
      <c r="S57" s="1"/>
      <c r="T57" s="1">
        <v>5</v>
      </c>
      <c r="U57" s="1">
        <v>12</v>
      </c>
      <c r="V57" s="1"/>
      <c r="W57" s="1"/>
      <c r="X57" s="1"/>
      <c r="Y57" s="1"/>
      <c r="Z57" s="1"/>
      <c r="AA57" s="1"/>
      <c r="AB57" s="1">
        <v>11</v>
      </c>
      <c r="AC57" s="1"/>
      <c r="AD57" s="1"/>
      <c r="AE57" s="1"/>
      <c r="AF57" s="1"/>
      <c r="AG57" s="1">
        <f t="shared" si="2"/>
        <v>30</v>
      </c>
    </row>
    <row r="58" spans="1:33" ht="15" customHeight="1" x14ac:dyDescent="0.25">
      <c r="A58" s="1" t="s">
        <v>593</v>
      </c>
      <c r="B58" s="1"/>
      <c r="C58" s="1"/>
      <c r="D58" s="1"/>
      <c r="E58" s="1"/>
      <c r="F58" s="1"/>
      <c r="G58" s="1"/>
      <c r="H58" s="1"/>
      <c r="I58" s="1"/>
      <c r="J58" s="1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>
        <v>0</v>
      </c>
      <c r="AC58" s="1"/>
      <c r="AD58" s="1"/>
      <c r="AE58" s="1"/>
      <c r="AF58" s="1"/>
      <c r="AG58" s="1">
        <f t="shared" si="2"/>
        <v>1</v>
      </c>
    </row>
    <row r="59" spans="1:33" ht="15" customHeight="1" x14ac:dyDescent="0.25">
      <c r="A59" s="1" t="s">
        <v>594</v>
      </c>
      <c r="B59" s="1"/>
      <c r="C59" s="1"/>
      <c r="D59" s="1"/>
      <c r="E59" s="1"/>
      <c r="F59" s="1"/>
      <c r="G59" s="1"/>
      <c r="H59" s="1"/>
      <c r="I59" s="1"/>
      <c r="J59" s="1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v>10</v>
      </c>
      <c r="W59" s="1"/>
      <c r="X59" s="1"/>
      <c r="Y59" s="1"/>
      <c r="Z59" s="1">
        <v>3</v>
      </c>
      <c r="AA59" s="1"/>
      <c r="AB59" s="1">
        <v>12</v>
      </c>
      <c r="AC59" s="1">
        <v>27</v>
      </c>
      <c r="AD59" s="1"/>
      <c r="AE59" s="1"/>
      <c r="AF59" s="1"/>
      <c r="AG59" s="1">
        <f t="shared" si="2"/>
        <v>53</v>
      </c>
    </row>
    <row r="60" spans="1:33" ht="15" customHeight="1" x14ac:dyDescent="0.25">
      <c r="A60" s="1" t="s">
        <v>70</v>
      </c>
      <c r="B60" s="1"/>
      <c r="C60" s="1"/>
      <c r="D60" s="1"/>
      <c r="E60" s="1"/>
      <c r="F60" s="1"/>
      <c r="G60" s="1"/>
      <c r="H60" s="1">
        <v>29</v>
      </c>
      <c r="I60" s="1"/>
      <c r="J60" s="1"/>
      <c r="K60" s="1"/>
      <c r="L60" s="1"/>
      <c r="M60" s="1">
        <v>7</v>
      </c>
      <c r="N60" s="1"/>
      <c r="O60" s="1"/>
      <c r="P60" s="1"/>
      <c r="Q60" s="1"/>
      <c r="R60" s="1"/>
      <c r="S60" s="1"/>
      <c r="T60" s="1">
        <v>1</v>
      </c>
      <c r="U60" s="1"/>
      <c r="V60" s="1">
        <v>2</v>
      </c>
      <c r="W60" s="1"/>
      <c r="X60" s="1"/>
      <c r="Y60" s="1"/>
      <c r="Z60" s="1">
        <v>9</v>
      </c>
      <c r="AA60" s="1"/>
      <c r="AB60" s="1">
        <v>1</v>
      </c>
      <c r="AC60" s="1">
        <v>8</v>
      </c>
      <c r="AD60" s="1"/>
      <c r="AE60" s="1"/>
      <c r="AF60" s="1"/>
      <c r="AG60" s="1">
        <f t="shared" si="2"/>
        <v>57</v>
      </c>
    </row>
    <row r="61" spans="1:33" ht="15" customHeight="1" x14ac:dyDescent="0.25">
      <c r="A61" s="1" t="s">
        <v>595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>
        <v>1</v>
      </c>
      <c r="AC61" s="1"/>
      <c r="AD61" s="1"/>
      <c r="AE61" s="1"/>
      <c r="AF61" s="1"/>
      <c r="AG61" s="1">
        <f t="shared" si="2"/>
        <v>1</v>
      </c>
    </row>
    <row r="62" spans="1:33" ht="15" customHeight="1" x14ac:dyDescent="0.25">
      <c r="A62" s="1" t="s">
        <v>272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>
        <v>0</v>
      </c>
      <c r="AC62" s="1"/>
      <c r="AD62" s="1"/>
      <c r="AE62" s="1"/>
      <c r="AF62" s="1"/>
      <c r="AG62" s="1">
        <f t="shared" si="2"/>
        <v>0</v>
      </c>
    </row>
    <row r="63" spans="1:33" ht="15" customHeight="1" x14ac:dyDescent="0.25">
      <c r="A63" s="1" t="s">
        <v>596</v>
      </c>
      <c r="B63" s="1"/>
      <c r="C63" s="1"/>
      <c r="D63" s="1"/>
      <c r="E63" s="1"/>
      <c r="F63" s="1"/>
      <c r="G63" s="1"/>
      <c r="H63" s="1">
        <v>46</v>
      </c>
      <c r="I63" s="1"/>
      <c r="J63" s="1"/>
      <c r="K63" s="1"/>
      <c r="L63" s="1"/>
      <c r="M63" s="1"/>
      <c r="N63" s="1"/>
      <c r="O63" s="1"/>
      <c r="P63" s="1">
        <v>6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>
        <v>0</v>
      </c>
      <c r="AC63" s="1"/>
      <c r="AD63" s="1"/>
      <c r="AE63" s="1"/>
      <c r="AF63" s="1">
        <v>6</v>
      </c>
      <c r="AG63" s="1">
        <f t="shared" si="2"/>
        <v>58</v>
      </c>
    </row>
    <row r="64" spans="1:33" ht="15" customHeight="1" x14ac:dyDescent="0.25">
      <c r="A64" s="1" t="s">
        <v>597</v>
      </c>
      <c r="B64" s="1"/>
      <c r="C64" s="1"/>
      <c r="D64" s="1"/>
      <c r="E64" s="1"/>
      <c r="F64" s="1"/>
      <c r="G64" s="1"/>
      <c r="H64" s="1">
        <v>12</v>
      </c>
      <c r="I64" s="1"/>
      <c r="J64" s="1"/>
      <c r="K64" s="1"/>
      <c r="L64" s="1"/>
      <c r="M64" s="1">
        <v>3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>
        <v>0</v>
      </c>
      <c r="AC64" s="1"/>
      <c r="AD64" s="1"/>
      <c r="AE64" s="1"/>
      <c r="AF64" s="1"/>
      <c r="AG64" s="1">
        <f t="shared" si="2"/>
        <v>15</v>
      </c>
    </row>
    <row r="65" spans="1:33" ht="15" customHeight="1" x14ac:dyDescent="0.25">
      <c r="A65" s="1" t="s">
        <v>512</v>
      </c>
      <c r="B65" s="1"/>
      <c r="C65" s="1"/>
      <c r="D65" s="1"/>
      <c r="E65" s="1"/>
      <c r="F65" s="1"/>
      <c r="G65" s="1"/>
      <c r="H65" s="1">
        <v>44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v>3</v>
      </c>
      <c r="W65" s="1"/>
      <c r="X65" s="1"/>
      <c r="Y65" s="1"/>
      <c r="Z65" s="1">
        <v>9</v>
      </c>
      <c r="AA65" s="1"/>
      <c r="AB65" s="1">
        <v>5</v>
      </c>
      <c r="AC65" s="1">
        <v>14</v>
      </c>
      <c r="AD65" s="1"/>
      <c r="AE65" s="1"/>
      <c r="AF65" s="1"/>
      <c r="AG65" s="1">
        <f t="shared" si="2"/>
        <v>75</v>
      </c>
    </row>
    <row r="66" spans="1:33" ht="30.75" customHeight="1" x14ac:dyDescent="0.25">
      <c r="A66" s="1" t="s">
        <v>598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>
        <v>31</v>
      </c>
      <c r="AA66" s="1"/>
      <c r="AB66" s="1">
        <v>0</v>
      </c>
      <c r="AC66" s="1">
        <v>14</v>
      </c>
      <c r="AD66" s="1"/>
      <c r="AE66" s="1" t="s">
        <v>639</v>
      </c>
      <c r="AF66" s="1"/>
      <c r="AG66" s="1">
        <f t="shared" si="2"/>
        <v>45</v>
      </c>
    </row>
    <row r="67" spans="1:33" ht="30.75" customHeight="1" x14ac:dyDescent="0.25">
      <c r="A67" s="1" t="s">
        <v>367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>
        <v>37</v>
      </c>
      <c r="AA67" s="1"/>
      <c r="AB67" s="1">
        <v>39</v>
      </c>
      <c r="AC67" s="1"/>
      <c r="AD67" s="1"/>
      <c r="AE67" s="1"/>
      <c r="AF67" s="1"/>
      <c r="AG67" s="1">
        <f t="shared" si="2"/>
        <v>76</v>
      </c>
    </row>
    <row r="68" spans="1:33" ht="21" customHeight="1" x14ac:dyDescent="0.25">
      <c r="A68" s="1" t="s">
        <v>265</v>
      </c>
      <c r="B68" s="1"/>
      <c r="C68" s="1"/>
      <c r="D68" s="1"/>
      <c r="E68" s="1"/>
      <c r="F68" s="1"/>
      <c r="G68" s="1"/>
      <c r="H68" s="1">
        <v>82</v>
      </c>
      <c r="I68" s="1"/>
      <c r="J68" s="1"/>
      <c r="K68" s="1"/>
      <c r="L68" s="1"/>
      <c r="M68" s="1">
        <v>13</v>
      </c>
      <c r="N68" s="1">
        <v>1</v>
      </c>
      <c r="O68" s="1"/>
      <c r="P68" s="1"/>
      <c r="Q68" s="1"/>
      <c r="R68" s="1"/>
      <c r="S68" s="1"/>
      <c r="T68" s="1">
        <v>2</v>
      </c>
      <c r="U68" s="1">
        <v>10</v>
      </c>
      <c r="V68" s="1"/>
      <c r="W68" s="1"/>
      <c r="X68" s="1"/>
      <c r="Y68" s="1"/>
      <c r="Z68" s="1">
        <v>9</v>
      </c>
      <c r="AA68" s="1"/>
      <c r="AB68" s="1">
        <v>6</v>
      </c>
      <c r="AC68" s="1"/>
      <c r="AD68" s="1"/>
      <c r="AE68" s="1">
        <v>18</v>
      </c>
      <c r="AF68" s="1">
        <v>4</v>
      </c>
      <c r="AG68" s="1">
        <f t="shared" si="2"/>
        <v>145</v>
      </c>
    </row>
    <row r="69" spans="1:33" x14ac:dyDescent="0.25">
      <c r="A69" s="256" t="s">
        <v>355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</row>
    <row r="70" spans="1:33" x14ac:dyDescent="0.25">
      <c r="A70" s="1" t="s">
        <v>328</v>
      </c>
      <c r="B70" s="1">
        <v>93</v>
      </c>
      <c r="C70" s="1">
        <v>8</v>
      </c>
      <c r="D70" s="1">
        <v>60</v>
      </c>
      <c r="E70" s="1">
        <v>5</v>
      </c>
      <c r="F70" s="1">
        <v>60</v>
      </c>
      <c r="G70" s="1">
        <v>60</v>
      </c>
      <c r="H70" s="1">
        <v>112</v>
      </c>
      <c r="I70" s="1">
        <v>115</v>
      </c>
      <c r="J70" s="1">
        <v>52</v>
      </c>
      <c r="K70" s="1">
        <v>30</v>
      </c>
      <c r="L70" s="1">
        <v>85</v>
      </c>
      <c r="M70" s="1">
        <v>76</v>
      </c>
      <c r="N70" s="1">
        <v>5</v>
      </c>
      <c r="O70" s="1">
        <v>52</v>
      </c>
      <c r="P70" s="1">
        <v>6</v>
      </c>
      <c r="Q70" s="1">
        <v>93</v>
      </c>
      <c r="R70" s="1">
        <v>17</v>
      </c>
      <c r="S70" s="1">
        <v>26</v>
      </c>
      <c r="T70" s="1">
        <v>7</v>
      </c>
      <c r="U70" s="1">
        <v>21</v>
      </c>
      <c r="V70" s="1">
        <v>20</v>
      </c>
      <c r="W70" s="1">
        <v>45</v>
      </c>
      <c r="X70" s="1">
        <v>32</v>
      </c>
      <c r="Y70" s="1"/>
      <c r="Z70" s="1">
        <v>41</v>
      </c>
      <c r="AA70" s="1">
        <v>20</v>
      </c>
      <c r="AB70" s="1">
        <v>16</v>
      </c>
      <c r="AC70" s="1">
        <v>8</v>
      </c>
      <c r="AD70" s="1">
        <v>25</v>
      </c>
      <c r="AE70" s="1">
        <v>28</v>
      </c>
      <c r="AF70" s="1">
        <v>23</v>
      </c>
      <c r="AG70" s="1">
        <f t="shared" ref="AG70:AG75" si="3">SUM(A70:AF70)</f>
        <v>1241</v>
      </c>
    </row>
    <row r="71" spans="1:33" x14ac:dyDescent="0.25">
      <c r="A71" s="1" t="s">
        <v>329</v>
      </c>
      <c r="B71" s="1">
        <v>10</v>
      </c>
      <c r="C71" s="1">
        <v>7</v>
      </c>
      <c r="D71" s="1">
        <v>71</v>
      </c>
      <c r="E71" s="1">
        <v>20</v>
      </c>
      <c r="F71" s="1"/>
      <c r="G71" s="1">
        <v>46</v>
      </c>
      <c r="H71" s="1">
        <v>106</v>
      </c>
      <c r="I71" s="1">
        <v>65</v>
      </c>
      <c r="J71" s="1">
        <v>117</v>
      </c>
      <c r="K71" s="1">
        <v>14</v>
      </c>
      <c r="L71" s="1">
        <v>15</v>
      </c>
      <c r="M71" s="1">
        <v>14</v>
      </c>
      <c r="N71" s="1">
        <v>9</v>
      </c>
      <c r="O71" s="1"/>
      <c r="P71" s="1">
        <v>5</v>
      </c>
      <c r="Q71" s="1">
        <v>22</v>
      </c>
      <c r="R71" s="1">
        <v>3</v>
      </c>
      <c r="S71" s="1">
        <v>17</v>
      </c>
      <c r="T71" s="1">
        <v>10</v>
      </c>
      <c r="U71" s="1">
        <v>23</v>
      </c>
      <c r="V71" s="1">
        <v>4</v>
      </c>
      <c r="W71" s="1"/>
      <c r="X71" s="1">
        <v>6</v>
      </c>
      <c r="Y71" s="1"/>
      <c r="Z71" s="1">
        <v>6</v>
      </c>
      <c r="AA71" s="1"/>
      <c r="AB71" s="1">
        <v>4</v>
      </c>
      <c r="AC71" s="1">
        <v>18</v>
      </c>
      <c r="AD71" s="1"/>
      <c r="AE71" s="1">
        <v>12</v>
      </c>
      <c r="AF71" s="1">
        <v>8</v>
      </c>
      <c r="AG71" s="1">
        <f t="shared" si="3"/>
        <v>632</v>
      </c>
    </row>
    <row r="72" spans="1:33" x14ac:dyDescent="0.25">
      <c r="A72" s="1" t="s">
        <v>330</v>
      </c>
      <c r="B72" s="1">
        <v>12</v>
      </c>
      <c r="C72" s="1">
        <v>3</v>
      </c>
      <c r="D72" s="1">
        <v>10</v>
      </c>
      <c r="E72" s="1">
        <v>20</v>
      </c>
      <c r="F72" s="1"/>
      <c r="G72" s="1">
        <v>5</v>
      </c>
      <c r="H72" s="1">
        <v>39</v>
      </c>
      <c r="I72" s="1">
        <v>52</v>
      </c>
      <c r="J72" s="1">
        <v>2</v>
      </c>
      <c r="K72" s="1">
        <v>0</v>
      </c>
      <c r="L72" s="1">
        <v>10</v>
      </c>
      <c r="M72" s="1">
        <v>15</v>
      </c>
      <c r="N72" s="1">
        <v>6</v>
      </c>
      <c r="O72" s="1"/>
      <c r="P72" s="1">
        <v>4</v>
      </c>
      <c r="Q72" s="1">
        <v>10</v>
      </c>
      <c r="R72" s="1"/>
      <c r="S72" s="1">
        <v>7</v>
      </c>
      <c r="T72" s="1">
        <v>2</v>
      </c>
      <c r="U72" s="1">
        <v>12</v>
      </c>
      <c r="V72" s="1"/>
      <c r="W72" s="1"/>
      <c r="X72" s="1">
        <v>5</v>
      </c>
      <c r="Y72" s="1"/>
      <c r="Z72" s="1">
        <v>0</v>
      </c>
      <c r="AA72" s="1"/>
      <c r="AB72" s="1">
        <v>2</v>
      </c>
      <c r="AC72" s="1">
        <v>9</v>
      </c>
      <c r="AD72" s="1"/>
      <c r="AE72" s="1" t="s">
        <v>639</v>
      </c>
      <c r="AF72" s="1">
        <v>3</v>
      </c>
      <c r="AG72" s="1">
        <f t="shared" si="3"/>
        <v>228</v>
      </c>
    </row>
    <row r="73" spans="1:33" x14ac:dyDescent="0.25">
      <c r="A73" s="1" t="s">
        <v>331</v>
      </c>
      <c r="B73" s="1">
        <v>10</v>
      </c>
      <c r="C73" s="1">
        <v>12</v>
      </c>
      <c r="D73" s="1">
        <v>44</v>
      </c>
      <c r="E73" s="1">
        <v>50</v>
      </c>
      <c r="F73" s="1"/>
      <c r="G73" s="1">
        <v>27</v>
      </c>
      <c r="H73" s="1">
        <v>127</v>
      </c>
      <c r="I73" s="1">
        <v>24</v>
      </c>
      <c r="J73" s="1">
        <v>2</v>
      </c>
      <c r="K73" s="1">
        <v>5</v>
      </c>
      <c r="L73" s="1">
        <v>25</v>
      </c>
      <c r="M73" s="1">
        <v>3</v>
      </c>
      <c r="N73" s="1">
        <v>10</v>
      </c>
      <c r="O73" s="1"/>
      <c r="P73" s="1"/>
      <c r="Q73" s="1">
        <v>8</v>
      </c>
      <c r="R73" s="1"/>
      <c r="S73" s="1">
        <v>6</v>
      </c>
      <c r="T73" s="1">
        <v>9</v>
      </c>
      <c r="U73" s="1">
        <v>14</v>
      </c>
      <c r="V73" s="1">
        <v>3</v>
      </c>
      <c r="W73" s="1"/>
      <c r="X73" s="1">
        <v>0</v>
      </c>
      <c r="Y73" s="1"/>
      <c r="Z73" s="1">
        <v>0</v>
      </c>
      <c r="AA73" s="1"/>
      <c r="AB73" s="1">
        <v>3</v>
      </c>
      <c r="AC73" s="1">
        <v>8</v>
      </c>
      <c r="AD73" s="1">
        <v>0</v>
      </c>
      <c r="AE73" s="1">
        <v>1</v>
      </c>
      <c r="AF73" s="1">
        <v>3</v>
      </c>
      <c r="AG73" s="1">
        <f t="shared" si="3"/>
        <v>394</v>
      </c>
    </row>
    <row r="74" spans="1:33" x14ac:dyDescent="0.25">
      <c r="A74" s="1" t="s">
        <v>332</v>
      </c>
      <c r="B74" s="1">
        <v>12</v>
      </c>
      <c r="C74" s="1">
        <v>0</v>
      </c>
      <c r="D74" s="1">
        <v>15</v>
      </c>
      <c r="E74" s="1">
        <v>10</v>
      </c>
      <c r="F74" s="1"/>
      <c r="G74" s="1">
        <v>100</v>
      </c>
      <c r="H74" s="1">
        <v>15</v>
      </c>
      <c r="I74" s="1"/>
      <c r="J74" s="1">
        <v>101</v>
      </c>
      <c r="K74" s="1">
        <v>80</v>
      </c>
      <c r="L74" s="1">
        <v>13</v>
      </c>
      <c r="M74" s="1">
        <v>44</v>
      </c>
      <c r="N74" s="1">
        <v>13</v>
      </c>
      <c r="O74" s="1">
        <v>15</v>
      </c>
      <c r="P74" s="1">
        <v>20</v>
      </c>
      <c r="Q74" s="1">
        <v>23</v>
      </c>
      <c r="R74" s="1"/>
      <c r="S74" s="1">
        <v>14</v>
      </c>
      <c r="T74" s="1">
        <v>10</v>
      </c>
      <c r="U74" s="1">
        <v>13</v>
      </c>
      <c r="V74" s="1"/>
      <c r="W74" s="1"/>
      <c r="X74" s="1">
        <v>5</v>
      </c>
      <c r="Y74" s="1"/>
      <c r="Z74" s="1">
        <v>33</v>
      </c>
      <c r="AA74" s="1">
        <v>9</v>
      </c>
      <c r="AB74" s="1">
        <v>39</v>
      </c>
      <c r="AC74" s="1">
        <v>0</v>
      </c>
      <c r="AD74" s="1"/>
      <c r="AE74" s="1">
        <v>5</v>
      </c>
      <c r="AF74" s="1">
        <v>16</v>
      </c>
      <c r="AG74" s="1">
        <f t="shared" si="3"/>
        <v>605</v>
      </c>
    </row>
    <row r="75" spans="1:33" x14ac:dyDescent="0.25">
      <c r="A75" s="1" t="s">
        <v>333</v>
      </c>
      <c r="B75" s="1"/>
      <c r="C75" s="1"/>
      <c r="D75" s="1"/>
      <c r="E75" s="1">
        <v>0</v>
      </c>
      <c r="F75" s="1"/>
      <c r="G75" s="1"/>
      <c r="H75" s="1">
        <v>0</v>
      </c>
      <c r="I75" s="1"/>
      <c r="J75" s="1">
        <v>0</v>
      </c>
      <c r="K75" s="1"/>
      <c r="L75" s="1">
        <v>0</v>
      </c>
      <c r="M75" s="1"/>
      <c r="N75" s="1">
        <v>0</v>
      </c>
      <c r="O75" s="1"/>
      <c r="P75" s="1"/>
      <c r="Q75" s="1"/>
      <c r="R75" s="1"/>
      <c r="S75" s="1"/>
      <c r="T75" s="1">
        <v>0</v>
      </c>
      <c r="U75" s="1">
        <v>0</v>
      </c>
      <c r="V75" s="1"/>
      <c r="W75" s="1"/>
      <c r="X75" s="1">
        <v>0</v>
      </c>
      <c r="Y75" s="1"/>
      <c r="Z75" s="1">
        <v>0</v>
      </c>
      <c r="AA75" s="1"/>
      <c r="AB75" s="1">
        <v>0</v>
      </c>
      <c r="AC75" s="1">
        <v>0</v>
      </c>
      <c r="AD75" s="1"/>
      <c r="AE75" s="1"/>
      <c r="AF75" s="1"/>
      <c r="AG75" s="1">
        <f t="shared" si="3"/>
        <v>0</v>
      </c>
    </row>
    <row r="76" spans="1:33" ht="15.75" customHeight="1" x14ac:dyDescent="0.25">
      <c r="A76" s="256" t="s">
        <v>599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</row>
    <row r="77" spans="1:33" ht="17.25" customHeight="1" x14ac:dyDescent="0.25">
      <c r="A77" s="1" t="s">
        <v>334</v>
      </c>
      <c r="B77" s="1">
        <v>12</v>
      </c>
      <c r="C77" s="1">
        <v>8</v>
      </c>
      <c r="D77" s="1">
        <v>20</v>
      </c>
      <c r="E77" s="1">
        <v>35</v>
      </c>
      <c r="F77" s="1">
        <v>17</v>
      </c>
      <c r="G77" s="1">
        <v>58</v>
      </c>
      <c r="H77" s="1">
        <v>121</v>
      </c>
      <c r="I77" s="1">
        <v>62</v>
      </c>
      <c r="J77" s="1">
        <v>13</v>
      </c>
      <c r="K77" s="1">
        <v>30</v>
      </c>
      <c r="L77" s="1">
        <v>15</v>
      </c>
      <c r="M77" s="1">
        <v>61</v>
      </c>
      <c r="N77" s="1">
        <v>8</v>
      </c>
      <c r="O77" s="1">
        <v>12</v>
      </c>
      <c r="P77" s="1"/>
      <c r="Q77" s="1">
        <v>30</v>
      </c>
      <c r="R77" s="1">
        <v>0</v>
      </c>
      <c r="S77" s="1">
        <v>13</v>
      </c>
      <c r="T77" s="1">
        <v>10</v>
      </c>
      <c r="U77" s="1">
        <v>5</v>
      </c>
      <c r="V77" s="1">
        <v>2</v>
      </c>
      <c r="W77" s="1"/>
      <c r="X77" s="1">
        <v>21</v>
      </c>
      <c r="Y77" s="1"/>
      <c r="Z77" s="1">
        <v>3</v>
      </c>
      <c r="AA77" s="1">
        <v>2</v>
      </c>
      <c r="AB77" s="1">
        <v>4</v>
      </c>
      <c r="AC77" s="1">
        <v>5</v>
      </c>
      <c r="AD77" s="1">
        <v>2</v>
      </c>
      <c r="AE77" s="1"/>
      <c r="AF77" s="1">
        <v>24</v>
      </c>
      <c r="AG77" s="1">
        <f t="shared" ref="AG77:AG84" si="4">SUM(A77:AF77)</f>
        <v>593</v>
      </c>
    </row>
    <row r="78" spans="1:33" x14ac:dyDescent="0.25">
      <c r="A78" s="1" t="s">
        <v>335</v>
      </c>
      <c r="B78" s="1">
        <v>10</v>
      </c>
      <c r="C78" s="1">
        <v>2</v>
      </c>
      <c r="D78" s="1">
        <v>2</v>
      </c>
      <c r="E78" s="1">
        <v>5</v>
      </c>
      <c r="F78" s="1"/>
      <c r="G78" s="1">
        <v>7</v>
      </c>
      <c r="H78" s="1">
        <v>29</v>
      </c>
      <c r="I78" s="1">
        <v>43</v>
      </c>
      <c r="J78" s="1">
        <v>4</v>
      </c>
      <c r="K78" s="1">
        <v>20</v>
      </c>
      <c r="L78" s="1">
        <v>63</v>
      </c>
      <c r="M78" s="1">
        <v>17</v>
      </c>
      <c r="N78" s="1">
        <v>5</v>
      </c>
      <c r="O78" s="1"/>
      <c r="P78" s="1"/>
      <c r="Q78" s="1">
        <v>5</v>
      </c>
      <c r="R78" s="1">
        <v>0</v>
      </c>
      <c r="S78" s="1">
        <v>8</v>
      </c>
      <c r="T78" s="1">
        <v>6</v>
      </c>
      <c r="U78" s="1">
        <v>12</v>
      </c>
      <c r="V78" s="1">
        <v>3</v>
      </c>
      <c r="W78" s="1"/>
      <c r="X78" s="1">
        <v>3</v>
      </c>
      <c r="Y78" s="1"/>
      <c r="Z78" s="1">
        <v>7</v>
      </c>
      <c r="AA78" s="1">
        <v>4</v>
      </c>
      <c r="AB78" s="1">
        <v>9</v>
      </c>
      <c r="AC78" s="1">
        <v>3</v>
      </c>
      <c r="AD78" s="1">
        <v>1</v>
      </c>
      <c r="AE78" s="1"/>
      <c r="AF78" s="1">
        <v>5</v>
      </c>
      <c r="AG78" s="1">
        <f t="shared" si="4"/>
        <v>273</v>
      </c>
    </row>
    <row r="79" spans="1:33" x14ac:dyDescent="0.25">
      <c r="A79" s="1" t="s">
        <v>336</v>
      </c>
      <c r="B79" s="1">
        <v>40</v>
      </c>
      <c r="C79" s="1">
        <v>6</v>
      </c>
      <c r="D79" s="1">
        <v>47</v>
      </c>
      <c r="E79" s="1">
        <v>5</v>
      </c>
      <c r="F79" s="1"/>
      <c r="G79" s="1">
        <v>20</v>
      </c>
      <c r="H79" s="1">
        <v>194</v>
      </c>
      <c r="I79" s="1">
        <v>0</v>
      </c>
      <c r="J79" s="1">
        <v>4</v>
      </c>
      <c r="K79" s="1">
        <v>30</v>
      </c>
      <c r="L79" s="1">
        <v>5</v>
      </c>
      <c r="M79" s="1">
        <v>39</v>
      </c>
      <c r="N79" s="1">
        <v>6</v>
      </c>
      <c r="O79" s="1">
        <v>28</v>
      </c>
      <c r="P79" s="1">
        <v>4</v>
      </c>
      <c r="Q79" s="1">
        <v>20</v>
      </c>
      <c r="R79" s="1">
        <v>0</v>
      </c>
      <c r="S79" s="1">
        <v>15</v>
      </c>
      <c r="T79" s="1">
        <v>4</v>
      </c>
      <c r="U79" s="1">
        <v>13</v>
      </c>
      <c r="V79" s="1">
        <v>5</v>
      </c>
      <c r="W79" s="1">
        <v>10</v>
      </c>
      <c r="X79" s="1">
        <v>16</v>
      </c>
      <c r="Y79" s="1"/>
      <c r="Z79" s="1"/>
      <c r="AA79" s="1">
        <v>11</v>
      </c>
      <c r="AB79" s="1">
        <v>5</v>
      </c>
      <c r="AC79" s="1">
        <v>12</v>
      </c>
      <c r="AD79" s="1"/>
      <c r="AE79" s="1">
        <v>12</v>
      </c>
      <c r="AF79" s="1">
        <v>8</v>
      </c>
      <c r="AG79" s="1">
        <f t="shared" si="4"/>
        <v>559</v>
      </c>
    </row>
    <row r="80" spans="1:33" x14ac:dyDescent="0.25">
      <c r="A80" s="1" t="s">
        <v>337</v>
      </c>
      <c r="B80" s="1">
        <v>12</v>
      </c>
      <c r="C80" s="1">
        <v>1</v>
      </c>
      <c r="D80" s="1">
        <v>8</v>
      </c>
      <c r="E80" s="1">
        <v>10</v>
      </c>
      <c r="F80" s="1"/>
      <c r="G80" s="1">
        <v>30</v>
      </c>
      <c r="H80" s="1">
        <v>32</v>
      </c>
      <c r="I80" s="1">
        <v>34</v>
      </c>
      <c r="J80" s="1">
        <v>2</v>
      </c>
      <c r="K80" s="1">
        <v>30</v>
      </c>
      <c r="L80" s="1">
        <v>10</v>
      </c>
      <c r="M80" s="1">
        <v>3</v>
      </c>
      <c r="N80" s="1">
        <v>1</v>
      </c>
      <c r="O80" s="1">
        <v>17</v>
      </c>
      <c r="P80" s="1"/>
      <c r="Q80" s="1">
        <v>14</v>
      </c>
      <c r="R80" s="1">
        <v>5</v>
      </c>
      <c r="S80" s="1">
        <v>2</v>
      </c>
      <c r="T80" s="1">
        <v>2</v>
      </c>
      <c r="U80" s="1">
        <v>13</v>
      </c>
      <c r="V80" s="1"/>
      <c r="W80" s="1"/>
      <c r="X80" s="1">
        <v>2</v>
      </c>
      <c r="Y80" s="1"/>
      <c r="Z80" s="1"/>
      <c r="AA80" s="1">
        <v>5</v>
      </c>
      <c r="AB80" s="1">
        <v>4</v>
      </c>
      <c r="AC80" s="1">
        <v>5</v>
      </c>
      <c r="AD80" s="1">
        <v>1</v>
      </c>
      <c r="AE80" s="1"/>
      <c r="AF80" s="1">
        <v>2</v>
      </c>
      <c r="AG80" s="1">
        <f t="shared" si="4"/>
        <v>245</v>
      </c>
    </row>
    <row r="81" spans="1:33" x14ac:dyDescent="0.25">
      <c r="A81" s="1" t="s">
        <v>338</v>
      </c>
      <c r="B81" s="1">
        <v>46</v>
      </c>
      <c r="C81" s="1">
        <v>5</v>
      </c>
      <c r="D81" s="1">
        <v>0</v>
      </c>
      <c r="E81" s="1">
        <v>10</v>
      </c>
      <c r="F81" s="1"/>
      <c r="G81" s="1">
        <v>15</v>
      </c>
      <c r="H81" s="1">
        <v>5</v>
      </c>
      <c r="I81" s="1">
        <v>0</v>
      </c>
      <c r="J81" s="1">
        <v>24</v>
      </c>
      <c r="K81" s="1">
        <v>6</v>
      </c>
      <c r="L81" s="1">
        <v>4</v>
      </c>
      <c r="M81" s="1">
        <v>12</v>
      </c>
      <c r="N81" s="1">
        <v>3</v>
      </c>
      <c r="O81" s="1"/>
      <c r="P81" s="1"/>
      <c r="Q81" s="1"/>
      <c r="R81" s="1">
        <v>2</v>
      </c>
      <c r="S81" s="1">
        <v>2</v>
      </c>
      <c r="T81" s="1">
        <v>1</v>
      </c>
      <c r="U81" s="1">
        <v>21</v>
      </c>
      <c r="V81" s="1">
        <v>2</v>
      </c>
      <c r="W81" s="1"/>
      <c r="X81" s="1" t="s">
        <v>639</v>
      </c>
      <c r="Y81" s="1"/>
      <c r="Z81" s="1">
        <v>11</v>
      </c>
      <c r="AA81" s="1">
        <v>7</v>
      </c>
      <c r="AB81" s="1">
        <v>7</v>
      </c>
      <c r="AC81" s="1">
        <v>9</v>
      </c>
      <c r="AD81" s="1"/>
      <c r="AE81" s="1"/>
      <c r="AF81" s="1">
        <v>6</v>
      </c>
      <c r="AG81" s="1">
        <f t="shared" si="4"/>
        <v>198</v>
      </c>
    </row>
    <row r="82" spans="1:33" x14ac:dyDescent="0.25">
      <c r="A82" s="1" t="s">
        <v>339</v>
      </c>
      <c r="B82" s="1">
        <v>29</v>
      </c>
      <c r="C82" s="1">
        <v>4</v>
      </c>
      <c r="D82" s="1">
        <v>5</v>
      </c>
      <c r="E82" s="1">
        <v>20</v>
      </c>
      <c r="F82" s="1"/>
      <c r="G82" s="1">
        <v>25</v>
      </c>
      <c r="H82" s="1">
        <v>58</v>
      </c>
      <c r="I82" s="1">
        <v>10</v>
      </c>
      <c r="J82" s="1">
        <v>2</v>
      </c>
      <c r="K82" s="1">
        <v>3</v>
      </c>
      <c r="L82" s="1">
        <v>17</v>
      </c>
      <c r="M82" s="1">
        <v>15</v>
      </c>
      <c r="N82" s="1">
        <v>7</v>
      </c>
      <c r="O82" s="1"/>
      <c r="P82" s="1"/>
      <c r="Q82" s="1">
        <v>10</v>
      </c>
      <c r="R82" s="1">
        <v>0</v>
      </c>
      <c r="S82" s="1"/>
      <c r="T82" s="1">
        <v>3</v>
      </c>
      <c r="U82" s="1">
        <v>14</v>
      </c>
      <c r="V82" s="1">
        <v>10</v>
      </c>
      <c r="W82" s="1"/>
      <c r="X82" s="1">
        <v>6</v>
      </c>
      <c r="Y82" s="1"/>
      <c r="Z82" s="1"/>
      <c r="AA82" s="1"/>
      <c r="AB82" s="1">
        <v>0</v>
      </c>
      <c r="AC82" s="1">
        <v>5</v>
      </c>
      <c r="AD82" s="1">
        <v>3</v>
      </c>
      <c r="AE82" s="1">
        <v>20</v>
      </c>
      <c r="AF82" s="1">
        <v>5</v>
      </c>
      <c r="AG82" s="1">
        <f t="shared" si="4"/>
        <v>271</v>
      </c>
    </row>
    <row r="83" spans="1:33" x14ac:dyDescent="0.25">
      <c r="A83" s="1" t="s">
        <v>340</v>
      </c>
      <c r="B83" s="1">
        <v>14</v>
      </c>
      <c r="C83" s="1">
        <v>5</v>
      </c>
      <c r="D83" s="1">
        <v>4</v>
      </c>
      <c r="E83" s="1">
        <v>20</v>
      </c>
      <c r="F83" s="1">
        <v>43</v>
      </c>
      <c r="G83" s="1">
        <v>17</v>
      </c>
      <c r="H83" s="1">
        <v>33</v>
      </c>
      <c r="I83" s="1">
        <v>25</v>
      </c>
      <c r="J83" s="1">
        <v>6</v>
      </c>
      <c r="K83" s="1">
        <v>10</v>
      </c>
      <c r="L83" s="1">
        <v>9</v>
      </c>
      <c r="M83" s="1">
        <v>5</v>
      </c>
      <c r="N83" s="1">
        <v>5</v>
      </c>
      <c r="O83" s="1">
        <v>10</v>
      </c>
      <c r="P83" s="1"/>
      <c r="Q83" s="1">
        <v>5</v>
      </c>
      <c r="R83" s="1">
        <v>5</v>
      </c>
      <c r="S83" s="1"/>
      <c r="T83" s="1">
        <v>7</v>
      </c>
      <c r="U83" s="1">
        <v>11</v>
      </c>
      <c r="V83" s="1"/>
      <c r="W83" s="1"/>
      <c r="X83" s="1"/>
      <c r="Y83" s="1"/>
      <c r="Z83" s="1">
        <v>13</v>
      </c>
      <c r="AA83" s="1"/>
      <c r="AB83" s="1">
        <v>0</v>
      </c>
      <c r="AC83" s="1">
        <v>4</v>
      </c>
      <c r="AD83" s="1"/>
      <c r="AE83" s="1"/>
      <c r="AF83" s="1">
        <v>3</v>
      </c>
      <c r="AG83" s="1">
        <f t="shared" si="4"/>
        <v>254</v>
      </c>
    </row>
    <row r="84" spans="1:33" ht="16.5" customHeight="1" x14ac:dyDescent="0.25">
      <c r="A84" s="1" t="s">
        <v>356</v>
      </c>
      <c r="B84" s="1"/>
      <c r="C84" s="1">
        <v>2</v>
      </c>
      <c r="D84" s="1">
        <v>0</v>
      </c>
      <c r="E84" s="1"/>
      <c r="F84" s="1"/>
      <c r="G84" s="1"/>
      <c r="H84" s="1"/>
      <c r="I84" s="1">
        <v>82</v>
      </c>
      <c r="J84" s="1">
        <v>0</v>
      </c>
      <c r="K84" s="1"/>
      <c r="L84" s="1">
        <v>0</v>
      </c>
      <c r="M84" s="1"/>
      <c r="N84" s="1">
        <v>4</v>
      </c>
      <c r="O84" s="1"/>
      <c r="P84" s="1"/>
      <c r="Q84" s="1"/>
      <c r="R84" s="1">
        <v>0</v>
      </c>
      <c r="S84" s="1"/>
      <c r="T84" s="1"/>
      <c r="U84" s="1"/>
      <c r="V84" s="1">
        <v>5</v>
      </c>
      <c r="W84" s="1"/>
      <c r="X84" s="1"/>
      <c r="Y84" s="1"/>
      <c r="Z84" s="1"/>
      <c r="AA84" s="1"/>
      <c r="AB84" s="1">
        <v>0</v>
      </c>
      <c r="AC84" s="1"/>
      <c r="AD84" s="1"/>
      <c r="AE84" s="1"/>
      <c r="AF84" s="1"/>
      <c r="AG84" s="1">
        <f t="shared" si="4"/>
        <v>93</v>
      </c>
    </row>
    <row r="85" spans="1:33" ht="15.75" customHeight="1" x14ac:dyDescent="0.25">
      <c r="A85" s="256" t="s">
        <v>341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</row>
    <row r="86" spans="1:33" x14ac:dyDescent="0.25">
      <c r="A86" s="1" t="s">
        <v>266</v>
      </c>
      <c r="B86" s="1">
        <v>40</v>
      </c>
      <c r="C86" s="1">
        <v>12</v>
      </c>
      <c r="D86" s="1"/>
      <c r="E86" s="1">
        <v>40</v>
      </c>
      <c r="F86" s="1">
        <v>34</v>
      </c>
      <c r="G86" s="1">
        <v>45</v>
      </c>
      <c r="H86" s="1">
        <v>173</v>
      </c>
      <c r="I86" s="1"/>
      <c r="J86" s="1">
        <v>81</v>
      </c>
      <c r="K86" s="1">
        <v>38</v>
      </c>
      <c r="L86" s="1">
        <v>95</v>
      </c>
      <c r="M86" s="1">
        <v>102</v>
      </c>
      <c r="N86" s="1">
        <v>9</v>
      </c>
      <c r="O86" s="1"/>
      <c r="P86" s="1"/>
      <c r="Q86" s="1">
        <v>75</v>
      </c>
      <c r="R86" s="1"/>
      <c r="S86" s="1"/>
      <c r="T86" s="1"/>
      <c r="U86" s="1">
        <v>8</v>
      </c>
      <c r="V86" s="1"/>
      <c r="W86" s="1"/>
      <c r="X86" s="1"/>
      <c r="Y86" s="1"/>
      <c r="Z86" s="1"/>
      <c r="AA86" s="1"/>
      <c r="AB86" s="1">
        <v>0</v>
      </c>
      <c r="AC86" s="1">
        <v>17</v>
      </c>
      <c r="AD86" s="1"/>
      <c r="AE86" s="1" t="s">
        <v>639</v>
      </c>
      <c r="AF86" s="1"/>
      <c r="AG86" s="1">
        <f t="shared" ref="AG86:AG91" si="5">SUM(A86:AF86)</f>
        <v>769</v>
      </c>
    </row>
    <row r="87" spans="1:33" x14ac:dyDescent="0.25">
      <c r="A87" s="1" t="s">
        <v>66</v>
      </c>
      <c r="B87" s="1"/>
      <c r="C87" s="1"/>
      <c r="D87" s="1"/>
      <c r="E87" s="1"/>
      <c r="F87" s="1"/>
      <c r="G87" s="1"/>
      <c r="H87" s="1">
        <v>133</v>
      </c>
      <c r="I87" s="1"/>
      <c r="J87" s="1"/>
      <c r="K87" s="1"/>
      <c r="L87" s="1">
        <v>17</v>
      </c>
      <c r="M87" s="1"/>
      <c r="N87" s="1">
        <v>2</v>
      </c>
      <c r="O87" s="1"/>
      <c r="P87" s="1">
        <v>15</v>
      </c>
      <c r="Q87" s="1"/>
      <c r="R87" s="1"/>
      <c r="S87" s="1"/>
      <c r="T87" s="1"/>
      <c r="U87" s="1">
        <v>4</v>
      </c>
      <c r="V87" s="1"/>
      <c r="W87" s="1"/>
      <c r="X87" s="1"/>
      <c r="Y87" s="1"/>
      <c r="Z87" s="1">
        <v>3</v>
      </c>
      <c r="AA87" s="1"/>
      <c r="AB87" s="1">
        <v>0</v>
      </c>
      <c r="AC87" s="1"/>
      <c r="AD87" s="1">
        <v>10</v>
      </c>
      <c r="AE87" s="1">
        <v>18</v>
      </c>
      <c r="AF87" s="1">
        <v>14</v>
      </c>
      <c r="AG87" s="1">
        <f t="shared" si="5"/>
        <v>216</v>
      </c>
    </row>
    <row r="88" spans="1:33" x14ac:dyDescent="0.25">
      <c r="A88" s="1" t="s">
        <v>68</v>
      </c>
      <c r="B88" s="1"/>
      <c r="C88" s="1"/>
      <c r="D88" s="1"/>
      <c r="E88" s="1"/>
      <c r="F88" s="1"/>
      <c r="G88" s="1">
        <v>45</v>
      </c>
      <c r="H88" s="1">
        <v>133</v>
      </c>
      <c r="I88" s="1"/>
      <c r="J88" s="1"/>
      <c r="K88" s="1"/>
      <c r="L88" s="1">
        <v>25</v>
      </c>
      <c r="M88" s="1"/>
      <c r="N88" s="1">
        <v>1</v>
      </c>
      <c r="O88" s="1"/>
      <c r="P88" s="1">
        <v>4</v>
      </c>
      <c r="Q88" s="1"/>
      <c r="R88" s="1"/>
      <c r="S88" s="1"/>
      <c r="T88" s="1"/>
      <c r="U88" s="1">
        <v>4</v>
      </c>
      <c r="V88" s="1"/>
      <c r="W88" s="1"/>
      <c r="X88" s="1"/>
      <c r="Y88" s="1"/>
      <c r="Z88" s="1">
        <v>11</v>
      </c>
      <c r="AA88" s="1"/>
      <c r="AB88" s="1">
        <v>0</v>
      </c>
      <c r="AC88" s="1"/>
      <c r="AD88" s="1">
        <v>10</v>
      </c>
      <c r="AE88" s="1">
        <v>10</v>
      </c>
      <c r="AF88" s="1">
        <v>14</v>
      </c>
      <c r="AG88" s="1">
        <f t="shared" si="5"/>
        <v>257</v>
      </c>
    </row>
    <row r="89" spans="1:33" x14ac:dyDescent="0.25">
      <c r="A89" s="1" t="s">
        <v>267</v>
      </c>
      <c r="B89" s="1">
        <v>113</v>
      </c>
      <c r="C89" s="1">
        <v>17</v>
      </c>
      <c r="D89" s="1">
        <v>58</v>
      </c>
      <c r="E89" s="1">
        <v>40</v>
      </c>
      <c r="F89" s="1">
        <v>60</v>
      </c>
      <c r="G89" s="1">
        <v>71</v>
      </c>
      <c r="H89" s="1">
        <v>472</v>
      </c>
      <c r="I89" s="1">
        <v>188</v>
      </c>
      <c r="J89" s="1">
        <v>261</v>
      </c>
      <c r="K89" s="1">
        <v>129</v>
      </c>
      <c r="L89" s="1">
        <v>83</v>
      </c>
      <c r="M89" s="1">
        <v>57</v>
      </c>
      <c r="N89" s="1">
        <v>13</v>
      </c>
      <c r="O89" s="1">
        <v>30</v>
      </c>
      <c r="P89" s="1">
        <v>28</v>
      </c>
      <c r="Q89" s="1">
        <v>66</v>
      </c>
      <c r="R89" s="1">
        <v>19</v>
      </c>
      <c r="S89" s="1"/>
      <c r="T89" s="1">
        <v>10</v>
      </c>
      <c r="U89" s="1">
        <v>8</v>
      </c>
      <c r="V89" s="1">
        <v>27</v>
      </c>
      <c r="W89" s="1"/>
      <c r="X89" s="1">
        <v>43</v>
      </c>
      <c r="Y89" s="1"/>
      <c r="Z89" s="1">
        <v>29</v>
      </c>
      <c r="AA89" s="1">
        <v>29</v>
      </c>
      <c r="AB89" s="1">
        <v>50</v>
      </c>
      <c r="AC89" s="1">
        <v>43</v>
      </c>
      <c r="AD89" s="1">
        <v>5</v>
      </c>
      <c r="AE89" s="1">
        <v>25</v>
      </c>
      <c r="AF89" s="1">
        <v>25</v>
      </c>
      <c r="AG89" s="1">
        <f t="shared" si="5"/>
        <v>1999</v>
      </c>
    </row>
    <row r="90" spans="1:33" x14ac:dyDescent="0.25">
      <c r="A90" s="1" t="s">
        <v>268</v>
      </c>
      <c r="B90" s="1">
        <v>12</v>
      </c>
      <c r="C90" s="1">
        <v>2</v>
      </c>
      <c r="D90" s="1">
        <v>43</v>
      </c>
      <c r="E90" s="1">
        <v>22</v>
      </c>
      <c r="F90" s="1"/>
      <c r="G90" s="1">
        <v>90</v>
      </c>
      <c r="H90" s="1">
        <v>198</v>
      </c>
      <c r="I90" s="1">
        <v>68</v>
      </c>
      <c r="J90" s="1"/>
      <c r="K90" s="1">
        <v>0</v>
      </c>
      <c r="L90" s="1">
        <v>45</v>
      </c>
      <c r="M90" s="1">
        <v>29</v>
      </c>
      <c r="N90" s="1">
        <v>6</v>
      </c>
      <c r="O90" s="1">
        <v>37</v>
      </c>
      <c r="P90" s="1">
        <v>0</v>
      </c>
      <c r="Q90" s="1"/>
      <c r="R90" s="1">
        <v>19</v>
      </c>
      <c r="S90" s="1">
        <v>32</v>
      </c>
      <c r="T90" s="1"/>
      <c r="U90" s="1">
        <v>15</v>
      </c>
      <c r="V90" s="1"/>
      <c r="W90" s="1"/>
      <c r="X90" s="1"/>
      <c r="Y90" s="1"/>
      <c r="Z90" s="1">
        <v>17</v>
      </c>
      <c r="AA90" s="1"/>
      <c r="AB90" s="1">
        <v>15</v>
      </c>
      <c r="AC90" s="1"/>
      <c r="AD90" s="1"/>
      <c r="AE90" s="1"/>
      <c r="AF90" s="1"/>
      <c r="AG90" s="1">
        <f t="shared" si="5"/>
        <v>650</v>
      </c>
    </row>
    <row r="91" spans="1:33" x14ac:dyDescent="0.25">
      <c r="A91" s="1" t="s">
        <v>269</v>
      </c>
      <c r="B91" s="1"/>
      <c r="C91" s="1"/>
      <c r="D91" s="1"/>
      <c r="E91" s="1"/>
      <c r="F91" s="1"/>
      <c r="G91" s="1"/>
      <c r="H91" s="1">
        <v>15</v>
      </c>
      <c r="I91" s="1"/>
      <c r="J91" s="1"/>
      <c r="K91" s="1"/>
      <c r="L91" s="1">
        <v>10</v>
      </c>
      <c r="M91" s="1"/>
      <c r="N91" s="1">
        <v>5</v>
      </c>
      <c r="O91" s="1"/>
      <c r="P91" s="1"/>
      <c r="Q91" s="1"/>
      <c r="R91" s="1"/>
      <c r="S91" s="1">
        <v>14</v>
      </c>
      <c r="T91" s="1"/>
      <c r="U91" s="1">
        <v>15</v>
      </c>
      <c r="V91" s="1"/>
      <c r="W91" s="1"/>
      <c r="X91" s="1"/>
      <c r="Y91" s="1"/>
      <c r="Z91" s="1">
        <v>11</v>
      </c>
      <c r="AA91" s="1"/>
      <c r="AB91" s="1">
        <v>15</v>
      </c>
      <c r="AC91" s="1">
        <v>12</v>
      </c>
      <c r="AD91" s="1"/>
      <c r="AE91" s="1"/>
      <c r="AF91" s="1"/>
      <c r="AG91" s="1">
        <f t="shared" si="5"/>
        <v>97</v>
      </c>
    </row>
    <row r="92" spans="1:33" ht="15.75" customHeight="1" x14ac:dyDescent="0.25">
      <c r="A92" s="256" t="s">
        <v>342</v>
      </c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</row>
    <row r="93" spans="1:33" x14ac:dyDescent="0.25">
      <c r="A93" s="1" t="s">
        <v>266</v>
      </c>
      <c r="B93" s="1">
        <v>4</v>
      </c>
      <c r="C93" s="1">
        <v>23</v>
      </c>
      <c r="D93" s="1"/>
      <c r="E93" s="1">
        <v>38</v>
      </c>
      <c r="F93" s="1"/>
      <c r="G93" s="1">
        <v>37</v>
      </c>
      <c r="H93" s="1">
        <v>135</v>
      </c>
      <c r="I93" s="1">
        <v>140</v>
      </c>
      <c r="J93" s="1"/>
      <c r="K93" s="1">
        <v>40</v>
      </c>
      <c r="L93" s="1">
        <v>67</v>
      </c>
      <c r="M93" s="1">
        <v>93</v>
      </c>
      <c r="N93" s="1">
        <v>15</v>
      </c>
      <c r="O93" s="1">
        <v>5</v>
      </c>
      <c r="P93" s="1">
        <v>18</v>
      </c>
      <c r="Q93" s="1">
        <v>82</v>
      </c>
      <c r="R93" s="1">
        <v>7</v>
      </c>
      <c r="S93" s="1">
        <v>10</v>
      </c>
      <c r="T93" s="1">
        <v>11</v>
      </c>
      <c r="U93" s="1"/>
      <c r="V93" s="1">
        <v>7</v>
      </c>
      <c r="W93" s="1"/>
      <c r="X93" s="1">
        <v>15</v>
      </c>
      <c r="Y93" s="1"/>
      <c r="Z93" s="1">
        <v>11</v>
      </c>
      <c r="AA93" s="1">
        <v>13</v>
      </c>
      <c r="AB93" s="1">
        <v>10</v>
      </c>
      <c r="AC93" s="1">
        <v>14</v>
      </c>
      <c r="AD93" s="1"/>
      <c r="AE93" s="1"/>
      <c r="AF93" s="1">
        <v>15</v>
      </c>
      <c r="AG93" s="1">
        <f>SUM(A93:AF93)</f>
        <v>810</v>
      </c>
    </row>
    <row r="94" spans="1:33" x14ac:dyDescent="0.25">
      <c r="A94" s="1" t="s">
        <v>261</v>
      </c>
      <c r="B94" s="1">
        <v>7</v>
      </c>
      <c r="C94" s="1"/>
      <c r="D94" s="1"/>
      <c r="E94" s="1"/>
      <c r="F94" s="1"/>
      <c r="G94" s="1"/>
      <c r="H94" s="1">
        <v>56</v>
      </c>
      <c r="I94" s="1"/>
      <c r="J94" s="1"/>
      <c r="K94" s="1"/>
      <c r="L94" s="1"/>
      <c r="M94" s="1"/>
      <c r="N94" s="1">
        <v>3</v>
      </c>
      <c r="O94" s="1"/>
      <c r="P94" s="1">
        <v>1</v>
      </c>
      <c r="Q94" s="1"/>
      <c r="R94" s="1"/>
      <c r="S94" s="1">
        <v>7</v>
      </c>
      <c r="T94" s="1"/>
      <c r="U94" s="1"/>
      <c r="V94" s="1"/>
      <c r="W94" s="1"/>
      <c r="X94" s="1">
        <v>2</v>
      </c>
      <c r="Y94" s="1"/>
      <c r="Z94" s="1">
        <v>1</v>
      </c>
      <c r="AA94" s="1"/>
      <c r="AB94" s="1">
        <v>39</v>
      </c>
      <c r="AC94" s="1"/>
      <c r="AD94" s="1">
        <v>2</v>
      </c>
      <c r="AE94" s="1">
        <v>20</v>
      </c>
      <c r="AF94" s="1"/>
      <c r="AG94" s="1">
        <f>SUM(A94:AF94)</f>
        <v>138</v>
      </c>
    </row>
    <row r="95" spans="1:33" x14ac:dyDescent="0.25">
      <c r="A95" s="1" t="s">
        <v>68</v>
      </c>
      <c r="B95" s="1"/>
      <c r="C95" s="1"/>
      <c r="D95" s="1"/>
      <c r="E95" s="1"/>
      <c r="F95" s="1"/>
      <c r="G95" s="1">
        <v>27</v>
      </c>
      <c r="H95" s="1">
        <v>133</v>
      </c>
      <c r="I95" s="1"/>
      <c r="J95" s="1"/>
      <c r="K95" s="1"/>
      <c r="L95" s="1"/>
      <c r="M95" s="1"/>
      <c r="N95" s="1">
        <v>2</v>
      </c>
      <c r="O95" s="1">
        <v>21</v>
      </c>
      <c r="P95" s="1">
        <v>3</v>
      </c>
      <c r="Q95" s="1"/>
      <c r="R95" s="1"/>
      <c r="S95" s="1"/>
      <c r="T95" s="1"/>
      <c r="U95" s="1">
        <v>15</v>
      </c>
      <c r="V95" s="1"/>
      <c r="W95" s="1"/>
      <c r="X95" s="1">
        <v>14</v>
      </c>
      <c r="Y95" s="1"/>
      <c r="Z95" s="1">
        <v>3</v>
      </c>
      <c r="AA95" s="1"/>
      <c r="AB95" s="1">
        <v>20</v>
      </c>
      <c r="AC95" s="1"/>
      <c r="AD95" s="1"/>
      <c r="AE95" s="1">
        <v>12</v>
      </c>
      <c r="AF95" s="1">
        <v>13</v>
      </c>
      <c r="AG95" s="1">
        <f>SUM(A95:AF95)</f>
        <v>263</v>
      </c>
    </row>
    <row r="96" spans="1:33" x14ac:dyDescent="0.25">
      <c r="A96" s="1" t="s">
        <v>270</v>
      </c>
      <c r="B96" s="1">
        <v>5</v>
      </c>
      <c r="C96" s="1">
        <v>7</v>
      </c>
      <c r="D96" s="1">
        <v>75</v>
      </c>
      <c r="E96" s="1">
        <v>50</v>
      </c>
      <c r="F96" s="1"/>
      <c r="G96" s="1">
        <v>45</v>
      </c>
      <c r="H96" s="1">
        <v>315</v>
      </c>
      <c r="I96" s="1">
        <v>34</v>
      </c>
      <c r="J96" s="1"/>
      <c r="K96" s="1">
        <v>15</v>
      </c>
      <c r="L96" s="1"/>
      <c r="M96" s="1">
        <v>27</v>
      </c>
      <c r="N96" s="1">
        <v>8</v>
      </c>
      <c r="O96" s="1">
        <v>18</v>
      </c>
      <c r="P96" s="1">
        <v>15</v>
      </c>
      <c r="Q96" s="1">
        <v>56</v>
      </c>
      <c r="R96" s="1">
        <v>4</v>
      </c>
      <c r="S96" s="1">
        <v>26</v>
      </c>
      <c r="T96" s="1">
        <v>8</v>
      </c>
      <c r="U96" s="1">
        <v>8</v>
      </c>
      <c r="V96" s="1">
        <v>20</v>
      </c>
      <c r="W96" s="1"/>
      <c r="X96" s="1">
        <v>41</v>
      </c>
      <c r="Y96" s="1"/>
      <c r="Z96" s="1">
        <v>29</v>
      </c>
      <c r="AA96" s="1"/>
      <c r="AB96" s="1">
        <v>25</v>
      </c>
      <c r="AC96" s="1">
        <v>32</v>
      </c>
      <c r="AD96" s="1"/>
      <c r="AE96" s="1">
        <v>10</v>
      </c>
      <c r="AF96" s="1">
        <v>25</v>
      </c>
      <c r="AG96" s="1">
        <f>SUM(A96:AF96)</f>
        <v>898</v>
      </c>
    </row>
    <row r="97" spans="1:33" x14ac:dyDescent="0.25">
      <c r="A97" s="1" t="s">
        <v>271</v>
      </c>
      <c r="B97" s="1">
        <v>2</v>
      </c>
      <c r="C97" s="1">
        <v>6</v>
      </c>
      <c r="D97" s="1">
        <v>75</v>
      </c>
      <c r="E97" s="1">
        <v>27</v>
      </c>
      <c r="F97" s="1"/>
      <c r="G97" s="1">
        <v>30</v>
      </c>
      <c r="H97" s="1">
        <v>93</v>
      </c>
      <c r="I97" s="1">
        <v>51</v>
      </c>
      <c r="J97" s="1"/>
      <c r="K97" s="1">
        <v>23</v>
      </c>
      <c r="L97" s="1"/>
      <c r="M97" s="1">
        <v>25</v>
      </c>
      <c r="N97" s="1">
        <v>9</v>
      </c>
      <c r="O97" s="1">
        <v>23</v>
      </c>
      <c r="P97" s="1"/>
      <c r="Q97" s="1">
        <v>21</v>
      </c>
      <c r="R97" s="1">
        <v>3</v>
      </c>
      <c r="S97" s="1">
        <v>3</v>
      </c>
      <c r="T97" s="1">
        <v>8</v>
      </c>
      <c r="U97" s="1">
        <v>10</v>
      </c>
      <c r="V97" s="1"/>
      <c r="W97" s="1"/>
      <c r="X97" s="1">
        <v>7</v>
      </c>
      <c r="Y97" s="1"/>
      <c r="Z97" s="1">
        <v>13</v>
      </c>
      <c r="AA97" s="1"/>
      <c r="AB97" s="1">
        <v>5</v>
      </c>
      <c r="AC97" s="1"/>
      <c r="AD97" s="1">
        <v>23</v>
      </c>
      <c r="AE97" s="1">
        <v>10</v>
      </c>
      <c r="AF97" s="1"/>
      <c r="AG97" s="1">
        <f>SUM(A97:AF97)</f>
        <v>467</v>
      </c>
    </row>
    <row r="98" spans="1:33" ht="18.75" customHeight="1" x14ac:dyDescent="0.25">
      <c r="A98" s="256" t="s">
        <v>600</v>
      </c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</row>
    <row r="99" spans="1:33" x14ac:dyDescent="0.25">
      <c r="A99" s="1" t="s">
        <v>257</v>
      </c>
      <c r="B99" s="1">
        <v>3</v>
      </c>
      <c r="C99" s="1">
        <v>9</v>
      </c>
      <c r="D99" s="1">
        <v>12</v>
      </c>
      <c r="E99" s="1">
        <v>60</v>
      </c>
      <c r="F99" s="1"/>
      <c r="G99" s="1"/>
      <c r="H99" s="1">
        <v>72</v>
      </c>
      <c r="I99" s="1"/>
      <c r="J99" s="1"/>
      <c r="K99" s="1">
        <v>34</v>
      </c>
      <c r="L99" s="1">
        <v>35</v>
      </c>
      <c r="M99" s="1">
        <v>57</v>
      </c>
      <c r="N99" s="1">
        <v>6</v>
      </c>
      <c r="O99" s="1">
        <v>23</v>
      </c>
      <c r="P99" s="1"/>
      <c r="Q99" s="1">
        <v>53</v>
      </c>
      <c r="R99" s="1">
        <v>3</v>
      </c>
      <c r="S99" s="1">
        <v>10</v>
      </c>
      <c r="T99" s="1">
        <v>7</v>
      </c>
      <c r="U99" s="1">
        <v>1</v>
      </c>
      <c r="V99" s="1"/>
      <c r="W99" s="1">
        <v>25</v>
      </c>
      <c r="X99" s="1">
        <v>0</v>
      </c>
      <c r="Y99" s="1"/>
      <c r="Z99" s="1">
        <v>3</v>
      </c>
      <c r="AA99" s="1">
        <v>24</v>
      </c>
      <c r="AB99" s="1">
        <v>7</v>
      </c>
      <c r="AC99" s="1">
        <v>7</v>
      </c>
      <c r="AD99" s="1">
        <v>0</v>
      </c>
      <c r="AE99" s="1">
        <v>10</v>
      </c>
      <c r="AF99" s="1">
        <v>12</v>
      </c>
      <c r="AG99" s="1">
        <f t="shared" ref="AG99:AG107" si="6">SUM(A99:AF99)</f>
        <v>473</v>
      </c>
    </row>
    <row r="100" spans="1:33" x14ac:dyDescent="0.25">
      <c r="A100" s="1" t="s">
        <v>272</v>
      </c>
      <c r="B100" s="1"/>
      <c r="C100" s="1"/>
      <c r="D100" s="1"/>
      <c r="E100" s="1"/>
      <c r="F100" s="1">
        <v>5</v>
      </c>
      <c r="G100" s="1"/>
      <c r="H100" s="1">
        <v>5</v>
      </c>
      <c r="I100" s="1"/>
      <c r="J100" s="1"/>
      <c r="K100" s="1"/>
      <c r="L100" s="1">
        <v>7</v>
      </c>
      <c r="M100" s="1">
        <v>17</v>
      </c>
      <c r="N100" s="1">
        <v>1</v>
      </c>
      <c r="O100" s="1"/>
      <c r="P100" s="1">
        <v>11</v>
      </c>
      <c r="Q100" s="1">
        <v>12</v>
      </c>
      <c r="R100" s="1"/>
      <c r="S100" s="1"/>
      <c r="T100" s="1"/>
      <c r="U100" s="1"/>
      <c r="V100" s="1">
        <v>2</v>
      </c>
      <c r="W100" s="1"/>
      <c r="X100" s="1">
        <v>25</v>
      </c>
      <c r="Y100" s="1"/>
      <c r="Z100" s="1">
        <v>7</v>
      </c>
      <c r="AA100" s="1">
        <v>3</v>
      </c>
      <c r="AB100" s="1"/>
      <c r="AC100" s="1"/>
      <c r="AD100" s="1">
        <v>10</v>
      </c>
      <c r="AE100" s="1"/>
      <c r="AF100" s="1"/>
      <c r="AG100" s="1">
        <f t="shared" si="6"/>
        <v>105</v>
      </c>
    </row>
    <row r="101" spans="1:33" x14ac:dyDescent="0.25">
      <c r="A101" s="1" t="s">
        <v>66</v>
      </c>
      <c r="B101" s="1"/>
      <c r="C101" s="1"/>
      <c r="D101" s="1"/>
      <c r="E101" s="1"/>
      <c r="F101" s="1"/>
      <c r="G101" s="1"/>
      <c r="H101" s="1">
        <v>8</v>
      </c>
      <c r="I101" s="1"/>
      <c r="J101" s="1"/>
      <c r="K101" s="1"/>
      <c r="L101" s="1"/>
      <c r="M101" s="1"/>
      <c r="N101" s="1">
        <v>2</v>
      </c>
      <c r="O101" s="1"/>
      <c r="P101" s="1">
        <v>3</v>
      </c>
      <c r="Q101" s="1"/>
      <c r="R101" s="1"/>
      <c r="S101" s="1"/>
      <c r="T101" s="1"/>
      <c r="U101" s="1"/>
      <c r="V101" s="1"/>
      <c r="W101" s="1"/>
      <c r="X101" s="1">
        <v>6</v>
      </c>
      <c r="Y101" s="1"/>
      <c r="Z101" s="1">
        <v>1</v>
      </c>
      <c r="AA101" s="1"/>
      <c r="AB101" s="1"/>
      <c r="AC101" s="1"/>
      <c r="AD101" s="1">
        <v>2</v>
      </c>
      <c r="AE101" s="1"/>
      <c r="AF101" s="1"/>
      <c r="AG101" s="1">
        <f t="shared" si="6"/>
        <v>22</v>
      </c>
    </row>
    <row r="102" spans="1:33" x14ac:dyDescent="0.25">
      <c r="A102" s="1" t="s">
        <v>273</v>
      </c>
      <c r="B102" s="1"/>
      <c r="C102" s="1"/>
      <c r="D102" s="1"/>
      <c r="E102" s="1"/>
      <c r="F102" s="1"/>
      <c r="G102" s="1"/>
      <c r="H102" s="1">
        <v>29</v>
      </c>
      <c r="I102" s="1"/>
      <c r="J102" s="1"/>
      <c r="K102" s="1"/>
      <c r="L102" s="1">
        <v>15</v>
      </c>
      <c r="M102" s="1">
        <v>23</v>
      </c>
      <c r="N102" s="1">
        <v>4</v>
      </c>
      <c r="O102" s="1">
        <v>5</v>
      </c>
      <c r="P102" s="1">
        <v>7</v>
      </c>
      <c r="Q102" s="1">
        <v>5</v>
      </c>
      <c r="R102" s="1"/>
      <c r="S102" s="1"/>
      <c r="T102" s="1"/>
      <c r="U102" s="1">
        <v>10</v>
      </c>
      <c r="V102" s="1">
        <v>2</v>
      </c>
      <c r="W102" s="1"/>
      <c r="X102" s="1">
        <v>6</v>
      </c>
      <c r="Y102" s="1"/>
      <c r="Z102" s="1">
        <v>17</v>
      </c>
      <c r="AA102" s="1"/>
      <c r="AB102" s="1"/>
      <c r="AC102" s="1"/>
      <c r="AD102" s="1">
        <v>10</v>
      </c>
      <c r="AE102" s="1"/>
      <c r="AF102" s="1"/>
      <c r="AG102" s="1">
        <f t="shared" si="6"/>
        <v>133</v>
      </c>
    </row>
    <row r="103" spans="1:33" x14ac:dyDescent="0.25">
      <c r="A103" s="1" t="s">
        <v>601</v>
      </c>
      <c r="B103" s="1"/>
      <c r="C103" s="1"/>
      <c r="D103" s="1"/>
      <c r="E103" s="1"/>
      <c r="F103" s="1">
        <v>12</v>
      </c>
      <c r="G103" s="1"/>
      <c r="H103" s="1">
        <v>3</v>
      </c>
      <c r="I103" s="1"/>
      <c r="J103" s="1"/>
      <c r="K103" s="1"/>
      <c r="L103" s="1">
        <v>35</v>
      </c>
      <c r="M103" s="1"/>
      <c r="N103" s="1"/>
      <c r="O103" s="1"/>
      <c r="P103" s="1">
        <v>4</v>
      </c>
      <c r="Q103" s="1">
        <v>3</v>
      </c>
      <c r="R103" s="1"/>
      <c r="S103" s="1"/>
      <c r="T103" s="1"/>
      <c r="U103" s="1">
        <v>3</v>
      </c>
      <c r="V103" s="1">
        <v>7</v>
      </c>
      <c r="W103" s="1"/>
      <c r="X103" s="1"/>
      <c r="Y103" s="1"/>
      <c r="Z103" s="1">
        <v>11</v>
      </c>
      <c r="AA103" s="1"/>
      <c r="AB103" s="1"/>
      <c r="AC103" s="1"/>
      <c r="AD103" s="1">
        <v>3</v>
      </c>
      <c r="AE103" s="1"/>
      <c r="AF103" s="1"/>
      <c r="AG103" s="1">
        <f t="shared" si="6"/>
        <v>81</v>
      </c>
    </row>
    <row r="104" spans="1:33" x14ac:dyDescent="0.25">
      <c r="A104" s="1" t="s">
        <v>602</v>
      </c>
      <c r="B104" s="1"/>
      <c r="C104" s="1"/>
      <c r="D104" s="1"/>
      <c r="E104" s="1"/>
      <c r="F104" s="1">
        <v>7</v>
      </c>
      <c r="G104" s="1"/>
      <c r="H104" s="1">
        <v>7</v>
      </c>
      <c r="I104" s="1"/>
      <c r="J104" s="1"/>
      <c r="K104" s="1"/>
      <c r="L104" s="1">
        <v>40</v>
      </c>
      <c r="M104" s="1">
        <v>6</v>
      </c>
      <c r="N104" s="1"/>
      <c r="O104" s="1">
        <v>2</v>
      </c>
      <c r="P104" s="1">
        <v>5</v>
      </c>
      <c r="Q104" s="1">
        <v>2</v>
      </c>
      <c r="R104" s="1"/>
      <c r="S104" s="1"/>
      <c r="T104" s="1"/>
      <c r="U104" s="1"/>
      <c r="V104" s="1">
        <v>5</v>
      </c>
      <c r="W104" s="1"/>
      <c r="X104" s="1"/>
      <c r="Y104" s="1"/>
      <c r="Z104" s="1">
        <v>15</v>
      </c>
      <c r="AA104" s="1"/>
      <c r="AB104" s="1"/>
      <c r="AC104" s="1"/>
      <c r="AD104" s="1"/>
      <c r="AE104" s="1"/>
      <c r="AF104" s="1"/>
      <c r="AG104" s="1">
        <f t="shared" si="6"/>
        <v>89</v>
      </c>
    </row>
    <row r="105" spans="1:33" x14ac:dyDescent="0.25">
      <c r="A105" s="1" t="s">
        <v>370</v>
      </c>
      <c r="B105" s="1"/>
      <c r="C105" s="1"/>
      <c r="D105" s="1"/>
      <c r="E105" s="1"/>
      <c r="F105" s="1"/>
      <c r="G105" s="1"/>
      <c r="H105" s="1">
        <v>15</v>
      </c>
      <c r="I105" s="1"/>
      <c r="J105" s="1"/>
      <c r="K105" s="1"/>
      <c r="L105" s="1">
        <v>13</v>
      </c>
      <c r="M105" s="1"/>
      <c r="N105" s="1"/>
      <c r="O105" s="1"/>
      <c r="P105" s="1">
        <v>5</v>
      </c>
      <c r="Q105" s="1">
        <v>2</v>
      </c>
      <c r="R105" s="1"/>
      <c r="S105" s="1"/>
      <c r="T105" s="1"/>
      <c r="U105" s="1">
        <v>10</v>
      </c>
      <c r="V105" s="1">
        <v>5</v>
      </c>
      <c r="W105" s="1"/>
      <c r="X105" s="1">
        <v>2</v>
      </c>
      <c r="Y105" s="1"/>
      <c r="Z105" s="1">
        <v>11</v>
      </c>
      <c r="AA105" s="1">
        <v>2</v>
      </c>
      <c r="AB105" s="1"/>
      <c r="AC105" s="1"/>
      <c r="AD105" s="1"/>
      <c r="AE105" s="1"/>
      <c r="AF105" s="1"/>
      <c r="AG105" s="1">
        <f t="shared" si="6"/>
        <v>65</v>
      </c>
    </row>
    <row r="106" spans="1:33" x14ac:dyDescent="0.25">
      <c r="A106" s="1" t="s">
        <v>256</v>
      </c>
      <c r="B106" s="1">
        <v>128</v>
      </c>
      <c r="C106" s="1">
        <v>21</v>
      </c>
      <c r="D106" s="1">
        <v>20</v>
      </c>
      <c r="E106" s="1">
        <v>20</v>
      </c>
      <c r="F106" s="1"/>
      <c r="G106" s="1">
        <v>91</v>
      </c>
      <c r="H106" s="1">
        <v>273</v>
      </c>
      <c r="I106" s="1"/>
      <c r="J106" s="1">
        <v>268</v>
      </c>
      <c r="K106" s="1">
        <v>75</v>
      </c>
      <c r="L106" s="1">
        <v>90</v>
      </c>
      <c r="M106" s="1">
        <v>73</v>
      </c>
      <c r="N106" s="1">
        <v>17</v>
      </c>
      <c r="O106" s="1">
        <v>15</v>
      </c>
      <c r="P106" s="1"/>
      <c r="Q106" s="1">
        <v>49</v>
      </c>
      <c r="R106" s="1">
        <v>6</v>
      </c>
      <c r="S106" s="1">
        <v>22</v>
      </c>
      <c r="T106" s="1"/>
      <c r="U106" s="1">
        <v>23</v>
      </c>
      <c r="V106" s="1"/>
      <c r="W106" s="1"/>
      <c r="X106" s="1">
        <v>39</v>
      </c>
      <c r="Y106" s="1"/>
      <c r="Z106" s="1">
        <v>15</v>
      </c>
      <c r="AA106" s="1">
        <v>5</v>
      </c>
      <c r="AB106" s="1">
        <v>49</v>
      </c>
      <c r="AC106" s="1">
        <v>24</v>
      </c>
      <c r="AD106" s="1">
        <v>25</v>
      </c>
      <c r="AE106" s="1">
        <v>23</v>
      </c>
      <c r="AF106" s="1">
        <v>33</v>
      </c>
      <c r="AG106" s="1">
        <f t="shared" si="6"/>
        <v>1404</v>
      </c>
    </row>
    <row r="107" spans="1:33" x14ac:dyDescent="0.25">
      <c r="A107" s="1" t="s">
        <v>258</v>
      </c>
      <c r="B107" s="1">
        <v>6</v>
      </c>
      <c r="C107" s="1">
        <v>8</v>
      </c>
      <c r="D107" s="1">
        <v>43</v>
      </c>
      <c r="E107" s="1">
        <v>25</v>
      </c>
      <c r="F107" s="1"/>
      <c r="G107" s="1"/>
      <c r="H107" s="1">
        <v>112</v>
      </c>
      <c r="I107" s="1">
        <v>54</v>
      </c>
      <c r="J107" s="1">
        <v>8</v>
      </c>
      <c r="K107" s="1">
        <v>20</v>
      </c>
      <c r="L107" s="1">
        <v>0</v>
      </c>
      <c r="M107" s="1">
        <v>22</v>
      </c>
      <c r="N107" s="1">
        <v>10</v>
      </c>
      <c r="O107" s="1">
        <v>10</v>
      </c>
      <c r="P107" s="1"/>
      <c r="Q107" s="1">
        <v>15</v>
      </c>
      <c r="R107" s="1">
        <v>10</v>
      </c>
      <c r="S107" s="1">
        <v>5</v>
      </c>
      <c r="T107" s="1"/>
      <c r="U107" s="1">
        <v>1</v>
      </c>
      <c r="V107" s="1">
        <v>6</v>
      </c>
      <c r="W107" s="1">
        <v>20</v>
      </c>
      <c r="X107" s="1">
        <v>9</v>
      </c>
      <c r="Y107" s="1"/>
      <c r="Z107" s="1"/>
      <c r="AA107" s="1"/>
      <c r="AB107" s="1">
        <v>3</v>
      </c>
      <c r="AC107" s="1">
        <v>12</v>
      </c>
      <c r="AD107" s="1">
        <v>0</v>
      </c>
      <c r="AE107" s="1">
        <v>10</v>
      </c>
      <c r="AF107" s="1">
        <v>8</v>
      </c>
      <c r="AG107" s="1">
        <f t="shared" si="6"/>
        <v>417</v>
      </c>
    </row>
    <row r="108" spans="1:33" ht="15.75" customHeight="1" x14ac:dyDescent="0.25">
      <c r="A108" s="256" t="s">
        <v>603</v>
      </c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6"/>
    </row>
    <row r="109" spans="1:33" x14ac:dyDescent="0.25">
      <c r="A109" s="1" t="s">
        <v>274</v>
      </c>
      <c r="B109" s="1"/>
      <c r="C109" s="1">
        <v>19</v>
      </c>
      <c r="D109" s="1">
        <v>70</v>
      </c>
      <c r="E109" s="1">
        <v>34</v>
      </c>
      <c r="F109" s="1">
        <v>60</v>
      </c>
      <c r="G109" s="1">
        <v>65</v>
      </c>
      <c r="H109" s="1">
        <v>205</v>
      </c>
      <c r="I109" s="1">
        <v>47</v>
      </c>
      <c r="J109" s="1">
        <v>178</v>
      </c>
      <c r="K109" s="1">
        <v>30</v>
      </c>
      <c r="L109" s="1">
        <v>45</v>
      </c>
      <c r="M109" s="1">
        <v>93</v>
      </c>
      <c r="N109" s="1">
        <v>21</v>
      </c>
      <c r="O109" s="1">
        <v>18</v>
      </c>
      <c r="P109" s="1">
        <v>8</v>
      </c>
      <c r="Q109" s="1">
        <v>80</v>
      </c>
      <c r="R109" s="1">
        <v>19</v>
      </c>
      <c r="S109" s="1">
        <v>34</v>
      </c>
      <c r="T109" s="1">
        <v>16</v>
      </c>
      <c r="U109" s="1">
        <v>21</v>
      </c>
      <c r="V109" s="1">
        <v>5</v>
      </c>
      <c r="W109" s="1">
        <v>26</v>
      </c>
      <c r="X109" s="1">
        <v>43</v>
      </c>
      <c r="Y109" s="1"/>
      <c r="Z109" s="1">
        <v>37</v>
      </c>
      <c r="AA109" s="1">
        <v>3</v>
      </c>
      <c r="AB109" s="1">
        <v>40</v>
      </c>
      <c r="AC109" s="1">
        <v>19</v>
      </c>
      <c r="AD109" s="1">
        <v>25</v>
      </c>
      <c r="AE109" s="1">
        <v>41</v>
      </c>
      <c r="AF109" s="1">
        <v>48</v>
      </c>
      <c r="AG109" s="1">
        <f t="shared" ref="AG109:AG114" si="7">SUM(A109:AF109)</f>
        <v>1350</v>
      </c>
    </row>
    <row r="110" spans="1:33" x14ac:dyDescent="0.25">
      <c r="A110" s="1" t="s">
        <v>275</v>
      </c>
      <c r="B110" s="1"/>
      <c r="C110" s="1">
        <v>26</v>
      </c>
      <c r="D110" s="1">
        <v>71</v>
      </c>
      <c r="E110" s="1">
        <v>15</v>
      </c>
      <c r="F110" s="1">
        <v>60</v>
      </c>
      <c r="G110" s="1">
        <v>93</v>
      </c>
      <c r="H110" s="1">
        <v>273</v>
      </c>
      <c r="I110" s="1">
        <v>63</v>
      </c>
      <c r="J110" s="1">
        <v>268</v>
      </c>
      <c r="K110" s="1">
        <v>50</v>
      </c>
      <c r="L110" s="1">
        <v>54</v>
      </c>
      <c r="M110" s="1">
        <v>117</v>
      </c>
      <c r="N110" s="1">
        <v>30</v>
      </c>
      <c r="O110" s="1">
        <v>6</v>
      </c>
      <c r="P110" s="1">
        <v>3</v>
      </c>
      <c r="Q110" s="1">
        <v>89</v>
      </c>
      <c r="R110" s="1">
        <v>19</v>
      </c>
      <c r="S110" s="1">
        <v>26</v>
      </c>
      <c r="T110" s="1">
        <v>22</v>
      </c>
      <c r="U110" s="1">
        <v>18</v>
      </c>
      <c r="V110" s="1">
        <v>7</v>
      </c>
      <c r="W110" s="1">
        <v>24</v>
      </c>
      <c r="X110" s="1">
        <v>45</v>
      </c>
      <c r="Y110" s="1"/>
      <c r="Z110" s="1">
        <v>29</v>
      </c>
      <c r="AA110" s="1">
        <v>21</v>
      </c>
      <c r="AB110" s="1">
        <v>33</v>
      </c>
      <c r="AC110" s="1">
        <v>20</v>
      </c>
      <c r="AD110" s="1">
        <v>25</v>
      </c>
      <c r="AE110" s="1">
        <v>12</v>
      </c>
      <c r="AF110" s="1">
        <v>35</v>
      </c>
      <c r="AG110" s="1">
        <f t="shared" si="7"/>
        <v>1554</v>
      </c>
    </row>
    <row r="111" spans="1:33" x14ac:dyDescent="0.25">
      <c r="A111" s="1" t="s">
        <v>276</v>
      </c>
      <c r="B111" s="1"/>
      <c r="C111" s="1">
        <v>16</v>
      </c>
      <c r="D111" s="1">
        <v>42</v>
      </c>
      <c r="E111" s="1">
        <v>20</v>
      </c>
      <c r="F111" s="1">
        <v>60</v>
      </c>
      <c r="G111" s="1">
        <v>62</v>
      </c>
      <c r="H111" s="1">
        <v>113</v>
      </c>
      <c r="I111" s="1">
        <v>47</v>
      </c>
      <c r="J111" s="1">
        <v>83</v>
      </c>
      <c r="K111" s="1">
        <v>15</v>
      </c>
      <c r="L111" s="1">
        <v>23</v>
      </c>
      <c r="M111" s="1">
        <v>47</v>
      </c>
      <c r="N111" s="1">
        <v>15</v>
      </c>
      <c r="O111" s="1">
        <v>7</v>
      </c>
      <c r="P111" s="1">
        <v>2</v>
      </c>
      <c r="Q111" s="1">
        <v>29</v>
      </c>
      <c r="R111" s="1">
        <v>3</v>
      </c>
      <c r="S111" s="1">
        <v>17</v>
      </c>
      <c r="T111" s="1">
        <v>12</v>
      </c>
      <c r="U111" s="1">
        <v>18</v>
      </c>
      <c r="V111" s="1">
        <v>3</v>
      </c>
      <c r="W111" s="1">
        <v>21</v>
      </c>
      <c r="X111" s="1">
        <v>25</v>
      </c>
      <c r="Y111" s="1"/>
      <c r="Z111" s="1">
        <v>37</v>
      </c>
      <c r="AA111" s="1">
        <v>0</v>
      </c>
      <c r="AB111" s="1">
        <v>12</v>
      </c>
      <c r="AC111" s="1">
        <v>14</v>
      </c>
      <c r="AD111" s="1">
        <v>25</v>
      </c>
      <c r="AE111" s="1">
        <v>37</v>
      </c>
      <c r="AF111" s="1">
        <v>28</v>
      </c>
      <c r="AG111" s="1">
        <f t="shared" si="7"/>
        <v>833</v>
      </c>
    </row>
    <row r="112" spans="1:33" x14ac:dyDescent="0.25">
      <c r="A112" s="1" t="s">
        <v>277</v>
      </c>
      <c r="B112" s="1"/>
      <c r="C112" s="1">
        <v>12</v>
      </c>
      <c r="D112" s="1">
        <v>44</v>
      </c>
      <c r="E112" s="1">
        <v>10</v>
      </c>
      <c r="F112" s="1">
        <v>60</v>
      </c>
      <c r="G112" s="1">
        <v>65</v>
      </c>
      <c r="H112" s="1">
        <v>142</v>
      </c>
      <c r="I112" s="1">
        <v>33</v>
      </c>
      <c r="J112" s="1">
        <v>94</v>
      </c>
      <c r="K112" s="1">
        <v>20</v>
      </c>
      <c r="L112" s="1">
        <v>46</v>
      </c>
      <c r="M112" s="1">
        <v>64</v>
      </c>
      <c r="N112" s="1">
        <v>16</v>
      </c>
      <c r="O112" s="1">
        <v>17</v>
      </c>
      <c r="P112" s="1">
        <v>7</v>
      </c>
      <c r="Q112" s="1">
        <v>39</v>
      </c>
      <c r="R112" s="1">
        <v>5</v>
      </c>
      <c r="S112" s="1">
        <v>15</v>
      </c>
      <c r="T112" s="1">
        <v>13</v>
      </c>
      <c r="U112" s="1">
        <v>22</v>
      </c>
      <c r="V112" s="1">
        <v>4</v>
      </c>
      <c r="W112" s="1">
        <v>17</v>
      </c>
      <c r="X112" s="1">
        <v>28</v>
      </c>
      <c r="Y112" s="1"/>
      <c r="Z112" s="1">
        <v>31</v>
      </c>
      <c r="AA112" s="1">
        <v>2</v>
      </c>
      <c r="AB112" s="1">
        <v>16</v>
      </c>
      <c r="AC112" s="1">
        <v>21</v>
      </c>
      <c r="AD112" s="1">
        <v>25</v>
      </c>
      <c r="AE112" s="1">
        <v>21</v>
      </c>
      <c r="AF112" s="1">
        <v>32</v>
      </c>
      <c r="AG112" s="1">
        <f t="shared" si="7"/>
        <v>921</v>
      </c>
    </row>
    <row r="113" spans="1:33" x14ac:dyDescent="0.25">
      <c r="A113" s="1" t="s">
        <v>278</v>
      </c>
      <c r="B113" s="1"/>
      <c r="C113" s="1">
        <v>6</v>
      </c>
      <c r="D113" s="1">
        <v>23</v>
      </c>
      <c r="E113" s="1">
        <v>11</v>
      </c>
      <c r="F113" s="1">
        <v>60</v>
      </c>
      <c r="G113" s="1">
        <v>87</v>
      </c>
      <c r="H113" s="1">
        <v>89</v>
      </c>
      <c r="I113" s="1">
        <v>43</v>
      </c>
      <c r="J113" s="1">
        <v>35</v>
      </c>
      <c r="K113" s="1">
        <v>4</v>
      </c>
      <c r="L113" s="1">
        <v>34</v>
      </c>
      <c r="M113" s="1">
        <v>51</v>
      </c>
      <c r="N113" s="1">
        <v>4</v>
      </c>
      <c r="O113" s="1">
        <v>4</v>
      </c>
      <c r="P113" s="1">
        <v>8</v>
      </c>
      <c r="Q113" s="1">
        <v>29</v>
      </c>
      <c r="R113" s="1">
        <v>11</v>
      </c>
      <c r="S113" s="1">
        <v>15</v>
      </c>
      <c r="T113" s="1">
        <v>5</v>
      </c>
      <c r="U113" s="1">
        <v>21</v>
      </c>
      <c r="V113" s="1">
        <v>6</v>
      </c>
      <c r="W113" s="1">
        <v>8</v>
      </c>
      <c r="X113" s="1">
        <v>12</v>
      </c>
      <c r="Y113" s="1"/>
      <c r="Z113" s="1">
        <v>21</v>
      </c>
      <c r="AA113" s="1">
        <v>0</v>
      </c>
      <c r="AB113" s="1">
        <v>16</v>
      </c>
      <c r="AC113" s="1">
        <v>14</v>
      </c>
      <c r="AD113" s="1">
        <v>0</v>
      </c>
      <c r="AE113" s="1">
        <v>14</v>
      </c>
      <c r="AF113" s="1">
        <v>26</v>
      </c>
      <c r="AG113" s="1">
        <f t="shared" si="7"/>
        <v>657</v>
      </c>
    </row>
    <row r="114" spans="1:33" x14ac:dyDescent="0.25">
      <c r="A114" s="1" t="s">
        <v>279</v>
      </c>
      <c r="B114" s="1"/>
      <c r="C114" s="1">
        <v>9</v>
      </c>
      <c r="D114" s="1">
        <v>38</v>
      </c>
      <c r="E114" s="1">
        <v>15</v>
      </c>
      <c r="F114" s="1">
        <v>60</v>
      </c>
      <c r="G114" s="1">
        <v>93</v>
      </c>
      <c r="H114" s="1">
        <v>138</v>
      </c>
      <c r="I114" s="1">
        <v>23</v>
      </c>
      <c r="J114" s="1">
        <v>56</v>
      </c>
      <c r="K114" s="1">
        <v>10</v>
      </c>
      <c r="L114" s="1">
        <v>63</v>
      </c>
      <c r="M114" s="1">
        <v>58</v>
      </c>
      <c r="N114" s="1">
        <v>6</v>
      </c>
      <c r="O114" s="1">
        <v>6</v>
      </c>
      <c r="P114" s="1">
        <v>9</v>
      </c>
      <c r="Q114" s="1">
        <v>36</v>
      </c>
      <c r="R114" s="1">
        <v>14</v>
      </c>
      <c r="S114" s="1">
        <v>11</v>
      </c>
      <c r="T114" s="1">
        <v>7</v>
      </c>
      <c r="U114" s="1">
        <v>17</v>
      </c>
      <c r="V114" s="1">
        <v>2</v>
      </c>
      <c r="W114" s="1">
        <v>6</v>
      </c>
      <c r="X114" s="1">
        <v>46</v>
      </c>
      <c r="Y114" s="1"/>
      <c r="Z114" s="1">
        <v>37</v>
      </c>
      <c r="AA114" s="1">
        <v>3</v>
      </c>
      <c r="AB114" s="1">
        <v>19</v>
      </c>
      <c r="AC114" s="1">
        <v>31</v>
      </c>
      <c r="AD114" s="1">
        <v>0</v>
      </c>
      <c r="AE114" s="1">
        <v>37</v>
      </c>
      <c r="AF114" s="1">
        <v>18</v>
      </c>
      <c r="AG114" s="1">
        <f t="shared" si="7"/>
        <v>868</v>
      </c>
    </row>
    <row r="115" spans="1:33" x14ac:dyDescent="0.25">
      <c r="A115" s="256" t="s">
        <v>1266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</row>
    <row r="116" spans="1:33" x14ac:dyDescent="0.25">
      <c r="A116" s="1" t="s">
        <v>280</v>
      </c>
      <c r="B116" s="1">
        <v>56</v>
      </c>
      <c r="C116" s="1">
        <v>17</v>
      </c>
      <c r="D116" s="1">
        <v>25</v>
      </c>
      <c r="E116" s="1">
        <v>8</v>
      </c>
      <c r="F116" s="1">
        <v>39</v>
      </c>
      <c r="G116" s="1">
        <v>89</v>
      </c>
      <c r="H116" s="1">
        <v>186</v>
      </c>
      <c r="I116" s="1">
        <v>64</v>
      </c>
      <c r="J116" s="1">
        <v>7</v>
      </c>
      <c r="K116" s="1">
        <v>50</v>
      </c>
      <c r="L116" s="1">
        <v>40</v>
      </c>
      <c r="M116" s="1">
        <v>56</v>
      </c>
      <c r="N116" s="1">
        <v>12</v>
      </c>
      <c r="O116" s="1">
        <v>10</v>
      </c>
      <c r="P116" s="1">
        <v>9</v>
      </c>
      <c r="Q116" s="1">
        <v>73</v>
      </c>
      <c r="R116" s="1">
        <v>19</v>
      </c>
      <c r="S116" s="1">
        <v>14</v>
      </c>
      <c r="T116" s="1">
        <v>15</v>
      </c>
      <c r="U116" s="1">
        <v>16</v>
      </c>
      <c r="V116" s="1">
        <v>8</v>
      </c>
      <c r="W116" s="1">
        <v>45</v>
      </c>
      <c r="X116" s="1">
        <v>45</v>
      </c>
      <c r="Y116" s="1"/>
      <c r="Z116" s="1">
        <v>12</v>
      </c>
      <c r="AA116" s="1">
        <v>12</v>
      </c>
      <c r="AB116" s="1">
        <v>21</v>
      </c>
      <c r="AC116" s="1">
        <v>20</v>
      </c>
      <c r="AD116" s="1"/>
      <c r="AE116" s="1">
        <v>14</v>
      </c>
      <c r="AF116" s="1">
        <v>38</v>
      </c>
      <c r="AG116" s="1">
        <f t="shared" ref="AG116:AG121" si="8">SUM(A116:AF116)</f>
        <v>1020</v>
      </c>
    </row>
    <row r="117" spans="1:33" x14ac:dyDescent="0.25">
      <c r="A117" s="1" t="s">
        <v>281</v>
      </c>
      <c r="B117" s="1">
        <v>67</v>
      </c>
      <c r="C117" s="1">
        <v>11</v>
      </c>
      <c r="D117" s="1">
        <v>30</v>
      </c>
      <c r="E117" s="1">
        <v>40</v>
      </c>
      <c r="F117" s="1"/>
      <c r="G117" s="1">
        <v>76</v>
      </c>
      <c r="H117" s="1">
        <v>123</v>
      </c>
      <c r="I117" s="1">
        <v>29</v>
      </c>
      <c r="J117" s="1">
        <v>14</v>
      </c>
      <c r="K117" s="1">
        <v>20</v>
      </c>
      <c r="L117" s="1">
        <v>56</v>
      </c>
      <c r="M117" s="1">
        <v>21</v>
      </c>
      <c r="N117" s="1">
        <v>7</v>
      </c>
      <c r="O117" s="1">
        <v>14</v>
      </c>
      <c r="P117" s="1"/>
      <c r="Q117" s="1">
        <v>15</v>
      </c>
      <c r="R117" s="1">
        <v>11</v>
      </c>
      <c r="S117" s="1">
        <v>14</v>
      </c>
      <c r="T117" s="1">
        <v>7</v>
      </c>
      <c r="U117" s="1">
        <v>16</v>
      </c>
      <c r="V117" s="1">
        <v>8</v>
      </c>
      <c r="W117" s="1"/>
      <c r="X117" s="1">
        <v>28</v>
      </c>
      <c r="Y117" s="1"/>
      <c r="Z117" s="1">
        <v>11</v>
      </c>
      <c r="AA117" s="1">
        <v>3</v>
      </c>
      <c r="AB117" s="1">
        <v>2</v>
      </c>
      <c r="AC117" s="1">
        <v>17</v>
      </c>
      <c r="AD117" s="1"/>
      <c r="AE117" s="1">
        <v>24</v>
      </c>
      <c r="AF117" s="1">
        <v>18</v>
      </c>
      <c r="AG117" s="1">
        <f t="shared" si="8"/>
        <v>682</v>
      </c>
    </row>
    <row r="118" spans="1:33" x14ac:dyDescent="0.25">
      <c r="A118" s="1" t="s">
        <v>282</v>
      </c>
      <c r="B118" s="1">
        <v>78</v>
      </c>
      <c r="C118" s="1">
        <v>14</v>
      </c>
      <c r="D118" s="1">
        <v>67</v>
      </c>
      <c r="E118" s="1">
        <v>38</v>
      </c>
      <c r="F118" s="1">
        <v>53</v>
      </c>
      <c r="G118" s="1">
        <v>92</v>
      </c>
      <c r="H118" s="1">
        <v>198</v>
      </c>
      <c r="I118" s="1">
        <v>47</v>
      </c>
      <c r="J118" s="1">
        <v>94</v>
      </c>
      <c r="K118" s="1">
        <v>30</v>
      </c>
      <c r="L118" s="1">
        <v>32</v>
      </c>
      <c r="M118" s="1">
        <v>57</v>
      </c>
      <c r="N118" s="1">
        <v>17</v>
      </c>
      <c r="O118" s="1">
        <v>13</v>
      </c>
      <c r="P118" s="1">
        <v>18</v>
      </c>
      <c r="Q118" s="1">
        <v>61</v>
      </c>
      <c r="R118" s="1">
        <v>19</v>
      </c>
      <c r="S118" s="1"/>
      <c r="T118" s="1">
        <v>13</v>
      </c>
      <c r="U118" s="1">
        <v>11</v>
      </c>
      <c r="V118" s="1">
        <v>7</v>
      </c>
      <c r="W118" s="1"/>
      <c r="X118" s="1">
        <v>29</v>
      </c>
      <c r="Y118" s="1"/>
      <c r="Z118" s="1">
        <v>3</v>
      </c>
      <c r="AA118" s="1">
        <v>9</v>
      </c>
      <c r="AB118" s="1">
        <v>25</v>
      </c>
      <c r="AC118" s="1">
        <v>19</v>
      </c>
      <c r="AD118" s="1">
        <v>25</v>
      </c>
      <c r="AE118" s="1">
        <v>3</v>
      </c>
      <c r="AF118" s="1">
        <v>45</v>
      </c>
      <c r="AG118" s="1">
        <f t="shared" si="8"/>
        <v>1117</v>
      </c>
    </row>
    <row r="119" spans="1:33" x14ac:dyDescent="0.25">
      <c r="A119" s="1" t="s">
        <v>283</v>
      </c>
      <c r="B119" s="1">
        <v>36</v>
      </c>
      <c r="C119" s="1">
        <v>5</v>
      </c>
      <c r="D119" s="1">
        <v>38</v>
      </c>
      <c r="E119" s="1">
        <v>14</v>
      </c>
      <c r="F119" s="1"/>
      <c r="G119" s="1">
        <v>75</v>
      </c>
      <c r="H119" s="1">
        <v>76</v>
      </c>
      <c r="I119" s="1">
        <v>23</v>
      </c>
      <c r="J119" s="1">
        <v>115</v>
      </c>
      <c r="K119" s="1">
        <v>9</v>
      </c>
      <c r="L119" s="1">
        <v>5</v>
      </c>
      <c r="M119" s="1">
        <v>8</v>
      </c>
      <c r="N119" s="1">
        <v>2</v>
      </c>
      <c r="O119" s="1">
        <v>8</v>
      </c>
      <c r="P119" s="1">
        <v>3</v>
      </c>
      <c r="Q119" s="1">
        <v>12</v>
      </c>
      <c r="R119" s="1">
        <v>14</v>
      </c>
      <c r="S119" s="1">
        <v>13</v>
      </c>
      <c r="T119" s="1">
        <v>4</v>
      </c>
      <c r="U119" s="1">
        <v>13</v>
      </c>
      <c r="V119" s="1"/>
      <c r="W119" s="1"/>
      <c r="X119" s="1">
        <v>46</v>
      </c>
      <c r="Y119" s="1"/>
      <c r="Z119" s="1">
        <v>3</v>
      </c>
      <c r="AA119" s="1">
        <v>1</v>
      </c>
      <c r="AB119" s="1">
        <v>5</v>
      </c>
      <c r="AC119" s="1">
        <v>31</v>
      </c>
      <c r="AD119" s="1"/>
      <c r="AE119" s="1"/>
      <c r="AF119" s="1">
        <v>12</v>
      </c>
      <c r="AG119" s="1">
        <f t="shared" si="8"/>
        <v>571</v>
      </c>
    </row>
    <row r="120" spans="1:33" ht="28.5" customHeight="1" x14ac:dyDescent="0.25">
      <c r="A120" s="1" t="s">
        <v>284</v>
      </c>
      <c r="B120" s="1">
        <v>83</v>
      </c>
      <c r="C120" s="1">
        <v>5</v>
      </c>
      <c r="D120" s="1">
        <v>26</v>
      </c>
      <c r="E120" s="1">
        <v>2</v>
      </c>
      <c r="F120" s="1"/>
      <c r="G120" s="1">
        <v>36</v>
      </c>
      <c r="H120" s="1">
        <v>94</v>
      </c>
      <c r="I120" s="1">
        <v>33</v>
      </c>
      <c r="J120" s="1">
        <v>34</v>
      </c>
      <c r="K120" s="1">
        <v>20</v>
      </c>
      <c r="L120" s="1">
        <v>73</v>
      </c>
      <c r="M120" s="1">
        <v>9</v>
      </c>
      <c r="N120" s="1">
        <v>6</v>
      </c>
      <c r="O120" s="1">
        <v>13</v>
      </c>
      <c r="P120" s="1">
        <v>7</v>
      </c>
      <c r="Q120" s="1">
        <v>15</v>
      </c>
      <c r="R120" s="1">
        <v>5</v>
      </c>
      <c r="S120" s="1">
        <v>2</v>
      </c>
      <c r="T120" s="1">
        <v>6</v>
      </c>
      <c r="U120" s="1">
        <v>5</v>
      </c>
      <c r="V120" s="1">
        <v>4</v>
      </c>
      <c r="W120" s="1"/>
      <c r="X120" s="1">
        <v>16</v>
      </c>
      <c r="Y120" s="1"/>
      <c r="Z120" s="1">
        <v>1</v>
      </c>
      <c r="AA120" s="1">
        <v>4</v>
      </c>
      <c r="AB120" s="1">
        <v>6</v>
      </c>
      <c r="AC120" s="1">
        <v>21</v>
      </c>
      <c r="AD120" s="1"/>
      <c r="AE120" s="1">
        <v>6</v>
      </c>
      <c r="AF120" s="1">
        <v>21</v>
      </c>
      <c r="AG120" s="1">
        <f t="shared" si="8"/>
        <v>553</v>
      </c>
    </row>
    <row r="121" spans="1:33" x14ac:dyDescent="0.25">
      <c r="A121" s="1" t="s">
        <v>260</v>
      </c>
      <c r="B121" s="1">
        <v>7</v>
      </c>
      <c r="C121" s="1">
        <v>2</v>
      </c>
      <c r="D121" s="1">
        <v>38</v>
      </c>
      <c r="E121" s="1"/>
      <c r="F121" s="1"/>
      <c r="G121" s="1"/>
      <c r="H121" s="1"/>
      <c r="I121" s="1">
        <v>60</v>
      </c>
      <c r="J121" s="1"/>
      <c r="K121" s="1">
        <v>0</v>
      </c>
      <c r="L121" s="1">
        <v>0</v>
      </c>
      <c r="M121" s="1">
        <v>1</v>
      </c>
      <c r="N121" s="1">
        <v>2</v>
      </c>
      <c r="O121" s="1"/>
      <c r="P121" s="1"/>
      <c r="Q121" s="1"/>
      <c r="R121" s="1"/>
      <c r="S121" s="1"/>
      <c r="T121" s="1"/>
      <c r="U121" s="1"/>
      <c r="V121" s="1"/>
      <c r="W121" s="1"/>
      <c r="X121" s="1">
        <v>11</v>
      </c>
      <c r="Y121" s="1"/>
      <c r="Z121" s="1"/>
      <c r="AA121" s="1"/>
      <c r="AB121" s="1">
        <v>2</v>
      </c>
      <c r="AC121" s="1"/>
      <c r="AD121" s="1"/>
      <c r="AE121" s="1"/>
      <c r="AF121" s="1"/>
      <c r="AG121" s="1">
        <f t="shared" si="8"/>
        <v>123</v>
      </c>
    </row>
    <row r="122" spans="1:33" x14ac:dyDescent="0.25">
      <c r="A122" s="256" t="s">
        <v>604</v>
      </c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</row>
    <row r="123" spans="1:33" x14ac:dyDescent="0.25">
      <c r="A123" s="1" t="s">
        <v>256</v>
      </c>
      <c r="B123" s="1">
        <v>88</v>
      </c>
      <c r="C123" s="1">
        <v>9</v>
      </c>
      <c r="D123" s="1">
        <v>28</v>
      </c>
      <c r="E123" s="1"/>
      <c r="F123" s="1"/>
      <c r="G123" s="1">
        <v>12</v>
      </c>
      <c r="H123" s="1">
        <v>278</v>
      </c>
      <c r="I123" s="1"/>
      <c r="J123" s="1"/>
      <c r="K123" s="1">
        <v>69</v>
      </c>
      <c r="L123" s="1"/>
      <c r="M123" s="1">
        <v>144</v>
      </c>
      <c r="N123" s="1">
        <v>30</v>
      </c>
      <c r="O123" s="1">
        <v>52</v>
      </c>
      <c r="P123" s="1"/>
      <c r="Q123" s="1">
        <v>62</v>
      </c>
      <c r="R123" s="1"/>
      <c r="S123" s="1">
        <v>15</v>
      </c>
      <c r="T123" s="1"/>
      <c r="U123" s="1">
        <v>23</v>
      </c>
      <c r="V123" s="1">
        <v>27</v>
      </c>
      <c r="W123" s="1"/>
      <c r="X123" s="1">
        <v>43</v>
      </c>
      <c r="Y123" s="1"/>
      <c r="Z123" s="1"/>
      <c r="AA123" s="1"/>
      <c r="AB123" s="1">
        <v>3</v>
      </c>
      <c r="AC123" s="1"/>
      <c r="AD123" s="1">
        <v>25</v>
      </c>
      <c r="AE123" s="1"/>
      <c r="AF123" s="1">
        <v>15</v>
      </c>
      <c r="AG123" s="1">
        <f t="shared" ref="AG123:AG130" si="9">SUM(A123:AF123)</f>
        <v>923</v>
      </c>
    </row>
    <row r="124" spans="1:33" x14ac:dyDescent="0.25">
      <c r="A124" s="1" t="s">
        <v>257</v>
      </c>
      <c r="B124" s="1">
        <v>49</v>
      </c>
      <c r="C124" s="1">
        <v>29</v>
      </c>
      <c r="D124" s="1">
        <v>47</v>
      </c>
      <c r="E124" s="1"/>
      <c r="F124" s="1"/>
      <c r="G124" s="1"/>
      <c r="H124" s="1">
        <v>194</v>
      </c>
      <c r="I124" s="1"/>
      <c r="J124" s="1"/>
      <c r="K124" s="1">
        <v>60</v>
      </c>
      <c r="L124" s="1"/>
      <c r="M124" s="1">
        <v>8</v>
      </c>
      <c r="N124" s="1">
        <v>1</v>
      </c>
      <c r="O124" s="1">
        <v>6</v>
      </c>
      <c r="P124" s="1"/>
      <c r="Q124" s="1"/>
      <c r="R124" s="1">
        <v>19</v>
      </c>
      <c r="S124" s="1">
        <v>24</v>
      </c>
      <c r="T124" s="1">
        <v>24</v>
      </c>
      <c r="U124" s="1">
        <v>2</v>
      </c>
      <c r="V124" s="1"/>
      <c r="W124" s="1"/>
      <c r="X124" s="1">
        <v>5</v>
      </c>
      <c r="Y124" s="1"/>
      <c r="Z124" s="1"/>
      <c r="AA124" s="1"/>
      <c r="AB124" s="1">
        <v>42</v>
      </c>
      <c r="AC124" s="1"/>
      <c r="AD124" s="1"/>
      <c r="AE124" s="1">
        <v>3</v>
      </c>
      <c r="AF124" s="1">
        <v>18</v>
      </c>
      <c r="AG124" s="1">
        <f t="shared" si="9"/>
        <v>531</v>
      </c>
    </row>
    <row r="125" spans="1:33" x14ac:dyDescent="0.25">
      <c r="A125" s="1" t="s">
        <v>359</v>
      </c>
      <c r="B125" s="1"/>
      <c r="C125" s="1"/>
      <c r="D125" s="1"/>
      <c r="E125" s="1">
        <v>25</v>
      </c>
      <c r="F125" s="1">
        <v>55</v>
      </c>
      <c r="G125" s="1"/>
      <c r="H125" s="1">
        <v>58</v>
      </c>
      <c r="I125" s="1"/>
      <c r="J125" s="1">
        <v>40</v>
      </c>
      <c r="K125" s="1"/>
      <c r="L125" s="1"/>
      <c r="M125" s="1">
        <v>30</v>
      </c>
      <c r="N125" s="1"/>
      <c r="O125" s="1"/>
      <c r="P125" s="1"/>
      <c r="Q125" s="1">
        <v>25</v>
      </c>
      <c r="R125" s="1"/>
      <c r="S125" s="1"/>
      <c r="T125" s="1"/>
      <c r="U125" s="1"/>
      <c r="V125" s="1"/>
      <c r="W125" s="1"/>
      <c r="X125" s="1">
        <v>15</v>
      </c>
      <c r="Y125" s="1"/>
      <c r="Z125" s="1">
        <v>29</v>
      </c>
      <c r="AA125" s="1"/>
      <c r="AB125" s="1">
        <v>14</v>
      </c>
      <c r="AC125" s="1">
        <v>43</v>
      </c>
      <c r="AD125" s="1">
        <v>25</v>
      </c>
      <c r="AE125" s="1"/>
      <c r="AF125" s="1"/>
      <c r="AG125" s="1">
        <f t="shared" si="9"/>
        <v>359</v>
      </c>
    </row>
    <row r="126" spans="1:33" x14ac:dyDescent="0.25">
      <c r="A126" s="1" t="s">
        <v>360</v>
      </c>
      <c r="B126" s="1"/>
      <c r="C126" s="1"/>
      <c r="D126" s="1"/>
      <c r="E126" s="1">
        <v>20</v>
      </c>
      <c r="F126" s="1"/>
      <c r="G126" s="1">
        <v>30</v>
      </c>
      <c r="H126" s="1">
        <v>86</v>
      </c>
      <c r="I126" s="1"/>
      <c r="J126" s="1">
        <v>10</v>
      </c>
      <c r="K126" s="1"/>
      <c r="L126" s="1"/>
      <c r="M126" s="1">
        <v>19</v>
      </c>
      <c r="N126" s="1"/>
      <c r="O126" s="1">
        <v>1</v>
      </c>
      <c r="P126" s="1"/>
      <c r="Q126" s="1">
        <v>9</v>
      </c>
      <c r="R126" s="1"/>
      <c r="S126" s="1"/>
      <c r="T126" s="1">
        <v>1</v>
      </c>
      <c r="U126" s="1"/>
      <c r="V126" s="1"/>
      <c r="W126" s="1">
        <v>30</v>
      </c>
      <c r="X126" s="1">
        <v>0</v>
      </c>
      <c r="Y126" s="1"/>
      <c r="Z126" s="1">
        <v>15</v>
      </c>
      <c r="AA126" s="1"/>
      <c r="AB126" s="1">
        <v>0</v>
      </c>
      <c r="AC126" s="1"/>
      <c r="AD126" s="1"/>
      <c r="AE126" s="1"/>
      <c r="AF126" s="1"/>
      <c r="AG126" s="1">
        <f t="shared" si="9"/>
        <v>221</v>
      </c>
    </row>
    <row r="127" spans="1:33" x14ac:dyDescent="0.25">
      <c r="A127" s="1" t="s">
        <v>371</v>
      </c>
      <c r="B127" s="1"/>
      <c r="C127" s="1">
        <v>8</v>
      </c>
      <c r="D127" s="1"/>
      <c r="E127" s="1">
        <v>10</v>
      </c>
      <c r="F127" s="1"/>
      <c r="G127" s="1"/>
      <c r="H127" s="1">
        <v>63</v>
      </c>
      <c r="I127" s="1"/>
      <c r="J127" s="1">
        <v>30</v>
      </c>
      <c r="K127" s="1"/>
      <c r="L127" s="1"/>
      <c r="M127" s="1">
        <v>21</v>
      </c>
      <c r="N127" s="1"/>
      <c r="O127" s="1">
        <v>48</v>
      </c>
      <c r="P127" s="1"/>
      <c r="Q127" s="1">
        <v>20</v>
      </c>
      <c r="R127" s="1"/>
      <c r="S127" s="1"/>
      <c r="T127" s="1">
        <v>2</v>
      </c>
      <c r="U127" s="1">
        <v>13</v>
      </c>
      <c r="V127" s="1">
        <v>10</v>
      </c>
      <c r="W127" s="1"/>
      <c r="X127" s="1">
        <v>16</v>
      </c>
      <c r="Y127" s="1"/>
      <c r="Z127" s="1">
        <v>17</v>
      </c>
      <c r="AA127" s="1">
        <v>11</v>
      </c>
      <c r="AB127" s="1">
        <v>0</v>
      </c>
      <c r="AC127" s="1">
        <v>15</v>
      </c>
      <c r="AD127" s="1">
        <v>8</v>
      </c>
      <c r="AE127" s="1">
        <v>24</v>
      </c>
      <c r="AF127" s="1"/>
      <c r="AG127" s="1">
        <f t="shared" si="9"/>
        <v>316</v>
      </c>
    </row>
    <row r="128" spans="1:33" x14ac:dyDescent="0.25">
      <c r="A128" s="1" t="s">
        <v>605</v>
      </c>
      <c r="B128" s="1"/>
      <c r="C128" s="1"/>
      <c r="D128" s="1"/>
      <c r="E128" s="1"/>
      <c r="F128" s="1"/>
      <c r="G128" s="1"/>
      <c r="H128" s="1">
        <v>15</v>
      </c>
      <c r="I128" s="1"/>
      <c r="J128" s="1"/>
      <c r="K128" s="1"/>
      <c r="L128" s="1"/>
      <c r="M128" s="1"/>
      <c r="N128" s="1"/>
      <c r="O128" s="1"/>
      <c r="P128" s="1">
        <v>27</v>
      </c>
      <c r="Q128" s="1"/>
      <c r="R128" s="1"/>
      <c r="S128" s="1"/>
      <c r="T128" s="1"/>
      <c r="U128" s="1">
        <v>4</v>
      </c>
      <c r="V128" s="1"/>
      <c r="W128" s="1"/>
      <c r="X128" s="1">
        <v>16</v>
      </c>
      <c r="Y128" s="1"/>
      <c r="Z128" s="1"/>
      <c r="AA128" s="1"/>
      <c r="AB128" s="1">
        <v>0</v>
      </c>
      <c r="AC128" s="1"/>
      <c r="AD128" s="1">
        <v>8</v>
      </c>
      <c r="AE128" s="1">
        <v>16</v>
      </c>
      <c r="AF128" s="1"/>
      <c r="AG128" s="1">
        <f t="shared" si="9"/>
        <v>86</v>
      </c>
    </row>
    <row r="129" spans="1:33" x14ac:dyDescent="0.25">
      <c r="A129" s="1" t="s">
        <v>606</v>
      </c>
      <c r="B129" s="1"/>
      <c r="C129" s="1"/>
      <c r="D129" s="1"/>
      <c r="E129" s="1">
        <v>50</v>
      </c>
      <c r="F129" s="1"/>
      <c r="G129" s="1">
        <v>80</v>
      </c>
      <c r="H129" s="1">
        <v>335</v>
      </c>
      <c r="I129" s="1"/>
      <c r="J129" s="1">
        <v>268</v>
      </c>
      <c r="K129" s="1"/>
      <c r="L129" s="1">
        <v>95</v>
      </c>
      <c r="M129" s="1">
        <v>117</v>
      </c>
      <c r="N129" s="1"/>
      <c r="O129" s="1"/>
      <c r="P129" s="1">
        <v>37</v>
      </c>
      <c r="Q129" s="1"/>
      <c r="R129" s="1"/>
      <c r="S129" s="1"/>
      <c r="T129" s="1"/>
      <c r="U129" s="1">
        <v>15</v>
      </c>
      <c r="V129" s="1">
        <v>27</v>
      </c>
      <c r="W129" s="1"/>
      <c r="X129" s="1">
        <v>43</v>
      </c>
      <c r="Y129" s="1"/>
      <c r="Z129" s="1">
        <v>45</v>
      </c>
      <c r="AA129" s="1"/>
      <c r="AB129" s="1">
        <v>0</v>
      </c>
      <c r="AC129" s="1">
        <v>27</v>
      </c>
      <c r="AD129" s="1">
        <v>25</v>
      </c>
      <c r="AE129" s="1">
        <v>20</v>
      </c>
      <c r="AF129" s="1"/>
      <c r="AG129" s="1">
        <f t="shared" si="9"/>
        <v>1184</v>
      </c>
    </row>
    <row r="130" spans="1:33" x14ac:dyDescent="0.25">
      <c r="A130" s="1" t="s">
        <v>368</v>
      </c>
      <c r="B130" s="1"/>
      <c r="C130" s="1"/>
      <c r="D130" s="1"/>
      <c r="E130" s="1"/>
      <c r="F130" s="1"/>
      <c r="G130" s="1">
        <v>32</v>
      </c>
      <c r="H130" s="1">
        <v>4</v>
      </c>
      <c r="I130" s="1"/>
      <c r="J130" s="1">
        <v>13</v>
      </c>
      <c r="K130" s="1"/>
      <c r="L130" s="1"/>
      <c r="M130" s="1">
        <v>2</v>
      </c>
      <c r="N130" s="1"/>
      <c r="O130" s="1">
        <v>1</v>
      </c>
      <c r="P130" s="1"/>
      <c r="Q130" s="1">
        <v>14</v>
      </c>
      <c r="R130" s="1"/>
      <c r="S130" s="1"/>
      <c r="T130" s="1"/>
      <c r="U130" s="1"/>
      <c r="V130" s="1"/>
      <c r="W130" s="1"/>
      <c r="X130" s="1">
        <v>0</v>
      </c>
      <c r="Y130" s="1"/>
      <c r="Z130" s="1"/>
      <c r="AA130" s="1"/>
      <c r="AB130" s="1">
        <v>0</v>
      </c>
      <c r="AC130" s="1"/>
      <c r="AD130" s="1"/>
      <c r="AE130" s="1"/>
      <c r="AF130" s="1"/>
      <c r="AG130" s="1">
        <f t="shared" si="9"/>
        <v>66</v>
      </c>
    </row>
    <row r="131" spans="1:33" x14ac:dyDescent="0.25">
      <c r="A131" s="256" t="s">
        <v>607</v>
      </c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</row>
    <row r="132" spans="1:33" x14ac:dyDescent="0.25">
      <c r="A132" s="1" t="s">
        <v>364</v>
      </c>
      <c r="B132" s="1">
        <v>37</v>
      </c>
      <c r="C132" s="1"/>
      <c r="D132" s="1">
        <v>7</v>
      </c>
      <c r="E132" s="1"/>
      <c r="F132" s="1"/>
      <c r="G132" s="1">
        <v>27</v>
      </c>
      <c r="H132" s="1">
        <v>35</v>
      </c>
      <c r="I132" s="1"/>
      <c r="J132" s="1"/>
      <c r="K132" s="1">
        <v>5</v>
      </c>
      <c r="L132" s="1">
        <v>73</v>
      </c>
      <c r="M132" s="1">
        <v>53</v>
      </c>
      <c r="N132" s="1">
        <v>6</v>
      </c>
      <c r="O132" s="1">
        <v>10</v>
      </c>
      <c r="P132" s="1">
        <v>5</v>
      </c>
      <c r="Q132" s="1">
        <v>39</v>
      </c>
      <c r="R132" s="1"/>
      <c r="S132" s="1">
        <v>7</v>
      </c>
      <c r="T132" s="1">
        <v>5</v>
      </c>
      <c r="U132" s="1"/>
      <c r="V132" s="1"/>
      <c r="W132" s="1"/>
      <c r="X132" s="1">
        <v>3</v>
      </c>
      <c r="Y132" s="1"/>
      <c r="Z132" s="1"/>
      <c r="AA132" s="1"/>
      <c r="AB132" s="1">
        <v>22</v>
      </c>
      <c r="AC132" s="1">
        <v>6</v>
      </c>
      <c r="AD132" s="1"/>
      <c r="AE132" s="1"/>
      <c r="AF132" s="1">
        <v>13</v>
      </c>
      <c r="AG132" s="1">
        <f t="shared" ref="AG132:AG159" si="10">SUM(A132:AF132)</f>
        <v>353</v>
      </c>
    </row>
    <row r="133" spans="1:33" x14ac:dyDescent="0.25">
      <c r="A133" s="1" t="s">
        <v>261</v>
      </c>
      <c r="B133" s="1"/>
      <c r="C133" s="1"/>
      <c r="D133" s="1"/>
      <c r="E133" s="1"/>
      <c r="F133" s="1"/>
      <c r="G133" s="1"/>
      <c r="H133" s="1">
        <v>21</v>
      </c>
      <c r="I133" s="1"/>
      <c r="J133" s="1"/>
      <c r="K133" s="1"/>
      <c r="L133" s="1"/>
      <c r="M133" s="1"/>
      <c r="N133" s="1">
        <v>5</v>
      </c>
      <c r="O133" s="1"/>
      <c r="P133" s="1">
        <v>6</v>
      </c>
      <c r="Q133" s="1"/>
      <c r="R133" s="1"/>
      <c r="S133" s="1">
        <v>4</v>
      </c>
      <c r="T133" s="1">
        <v>3</v>
      </c>
      <c r="U133" s="1"/>
      <c r="V133" s="1"/>
      <c r="W133" s="1"/>
      <c r="X133" s="1">
        <v>3</v>
      </c>
      <c r="Y133" s="1"/>
      <c r="Z133" s="1"/>
      <c r="AA133" s="1"/>
      <c r="AB133" s="1">
        <v>15</v>
      </c>
      <c r="AC133" s="1"/>
      <c r="AD133" s="1"/>
      <c r="AE133" s="1"/>
      <c r="AF133" s="1"/>
      <c r="AG133" s="1">
        <f t="shared" si="10"/>
        <v>57</v>
      </c>
    </row>
    <row r="134" spans="1:33" x14ac:dyDescent="0.25">
      <c r="A134" s="1" t="s">
        <v>68</v>
      </c>
      <c r="B134" s="1"/>
      <c r="C134" s="1"/>
      <c r="D134" s="1"/>
      <c r="E134" s="1"/>
      <c r="F134" s="1"/>
      <c r="G134" s="1">
        <v>18</v>
      </c>
      <c r="H134" s="1">
        <v>0</v>
      </c>
      <c r="I134" s="1"/>
      <c r="J134" s="1"/>
      <c r="K134" s="1"/>
      <c r="L134" s="1"/>
      <c r="M134" s="1"/>
      <c r="N134" s="1">
        <v>1</v>
      </c>
      <c r="O134" s="1"/>
      <c r="P134" s="1"/>
      <c r="Q134" s="1"/>
      <c r="R134" s="1"/>
      <c r="S134" s="1"/>
      <c r="T134" s="1">
        <v>7</v>
      </c>
      <c r="U134" s="1"/>
      <c r="V134" s="1"/>
      <c r="W134" s="1"/>
      <c r="X134" s="1">
        <v>2</v>
      </c>
      <c r="Y134" s="1"/>
      <c r="Z134" s="1"/>
      <c r="AA134" s="1"/>
      <c r="AB134" s="1"/>
      <c r="AC134" s="1"/>
      <c r="AD134" s="1">
        <v>20</v>
      </c>
      <c r="AE134" s="1"/>
      <c r="AF134" s="1"/>
      <c r="AG134" s="1">
        <f t="shared" si="10"/>
        <v>48</v>
      </c>
    </row>
    <row r="135" spans="1:33" x14ac:dyDescent="0.25">
      <c r="A135" s="1" t="s">
        <v>373</v>
      </c>
      <c r="B135" s="1"/>
      <c r="C135" s="1">
        <v>12</v>
      </c>
      <c r="D135" s="1">
        <v>13</v>
      </c>
      <c r="E135" s="1">
        <v>51</v>
      </c>
      <c r="F135" s="1"/>
      <c r="G135" s="1"/>
      <c r="H135" s="1">
        <v>16</v>
      </c>
      <c r="I135" s="1">
        <v>46</v>
      </c>
      <c r="J135" s="1">
        <v>16</v>
      </c>
      <c r="K135" s="1"/>
      <c r="L135" s="1"/>
      <c r="M135" s="1">
        <v>38</v>
      </c>
      <c r="N135" s="1">
        <v>5</v>
      </c>
      <c r="O135" s="1"/>
      <c r="P135" s="1"/>
      <c r="Q135" s="1">
        <v>14</v>
      </c>
      <c r="R135" s="1"/>
      <c r="S135" s="1">
        <v>6</v>
      </c>
      <c r="T135" s="1">
        <v>1</v>
      </c>
      <c r="U135" s="1">
        <v>13</v>
      </c>
      <c r="V135" s="1"/>
      <c r="W135" s="1">
        <v>10</v>
      </c>
      <c r="X135" s="1">
        <v>3</v>
      </c>
      <c r="Y135" s="1"/>
      <c r="Z135" s="1"/>
      <c r="AA135" s="1"/>
      <c r="AB135" s="1">
        <v>8</v>
      </c>
      <c r="AC135" s="1"/>
      <c r="AD135" s="1"/>
      <c r="AE135" s="1">
        <v>29</v>
      </c>
      <c r="AF135" s="1"/>
      <c r="AG135" s="1">
        <f t="shared" si="10"/>
        <v>281</v>
      </c>
    </row>
    <row r="136" spans="1:33" x14ac:dyDescent="0.25">
      <c r="A136" s="1" t="s">
        <v>369</v>
      </c>
      <c r="B136" s="1"/>
      <c r="C136" s="1">
        <v>2</v>
      </c>
      <c r="D136" s="1"/>
      <c r="E136" s="1">
        <v>12</v>
      </c>
      <c r="F136" s="1"/>
      <c r="G136" s="1">
        <v>37</v>
      </c>
      <c r="H136" s="1">
        <v>9</v>
      </c>
      <c r="I136" s="1"/>
      <c r="J136" s="1">
        <v>11</v>
      </c>
      <c r="K136" s="1"/>
      <c r="L136" s="1"/>
      <c r="M136" s="1">
        <v>31</v>
      </c>
      <c r="N136" s="1"/>
      <c r="O136" s="1"/>
      <c r="P136" s="1"/>
      <c r="Q136" s="1"/>
      <c r="R136" s="1"/>
      <c r="S136" s="1">
        <v>8</v>
      </c>
      <c r="T136" s="1">
        <v>1</v>
      </c>
      <c r="U136" s="1">
        <v>12</v>
      </c>
      <c r="V136" s="1"/>
      <c r="W136" s="1"/>
      <c r="X136" s="1">
        <v>7</v>
      </c>
      <c r="Y136" s="1"/>
      <c r="Z136" s="1"/>
      <c r="AA136" s="1"/>
      <c r="AB136" s="1">
        <v>1</v>
      </c>
      <c r="AC136" s="1">
        <v>4</v>
      </c>
      <c r="AD136" s="1"/>
      <c r="AE136" s="1"/>
      <c r="AF136" s="1"/>
      <c r="AG136" s="1">
        <f t="shared" si="10"/>
        <v>135</v>
      </c>
    </row>
    <row r="137" spans="1:33" x14ac:dyDescent="0.25">
      <c r="A137" s="1" t="s">
        <v>285</v>
      </c>
      <c r="B137" s="1"/>
      <c r="C137" s="1">
        <v>2</v>
      </c>
      <c r="D137" s="1">
        <v>13</v>
      </c>
      <c r="E137" s="1"/>
      <c r="F137" s="1"/>
      <c r="G137" s="1"/>
      <c r="H137" s="1">
        <v>2</v>
      </c>
      <c r="I137" s="1"/>
      <c r="J137" s="1">
        <v>17</v>
      </c>
      <c r="K137" s="1"/>
      <c r="L137" s="1"/>
      <c r="M137" s="1"/>
      <c r="N137" s="1">
        <v>8</v>
      </c>
      <c r="O137" s="1"/>
      <c r="P137" s="1"/>
      <c r="Q137" s="1"/>
      <c r="R137" s="1"/>
      <c r="S137" s="1"/>
      <c r="T137" s="1">
        <v>3</v>
      </c>
      <c r="U137" s="1"/>
      <c r="V137" s="1"/>
      <c r="W137" s="1"/>
      <c r="X137" s="1">
        <v>7</v>
      </c>
      <c r="Y137" s="1"/>
      <c r="Z137" s="1"/>
      <c r="AA137" s="1"/>
      <c r="AB137" s="1">
        <v>1</v>
      </c>
      <c r="AC137" s="1">
        <v>15</v>
      </c>
      <c r="AD137" s="1"/>
      <c r="AE137" s="1"/>
      <c r="AF137" s="1"/>
      <c r="AG137" s="1">
        <f t="shared" si="10"/>
        <v>68</v>
      </c>
    </row>
    <row r="138" spans="1:33" x14ac:dyDescent="0.25">
      <c r="A138" s="1" t="s">
        <v>286</v>
      </c>
      <c r="B138" s="1">
        <v>57</v>
      </c>
      <c r="C138" s="1"/>
      <c r="D138" s="1">
        <v>3</v>
      </c>
      <c r="E138" s="1"/>
      <c r="F138" s="1"/>
      <c r="G138" s="1">
        <v>35</v>
      </c>
      <c r="H138" s="1">
        <v>72</v>
      </c>
      <c r="I138" s="1"/>
      <c r="J138" s="1">
        <v>4</v>
      </c>
      <c r="K138" s="1"/>
      <c r="L138" s="1"/>
      <c r="M138" s="1">
        <v>17</v>
      </c>
      <c r="N138" s="1">
        <v>5</v>
      </c>
      <c r="O138" s="1"/>
      <c r="P138" s="1"/>
      <c r="Q138" s="1">
        <v>18</v>
      </c>
      <c r="R138" s="1"/>
      <c r="S138" s="1">
        <v>16</v>
      </c>
      <c r="T138" s="1">
        <v>1</v>
      </c>
      <c r="U138" s="1">
        <v>11</v>
      </c>
      <c r="V138" s="1"/>
      <c r="W138" s="1"/>
      <c r="X138" s="1">
        <v>2</v>
      </c>
      <c r="Y138" s="1"/>
      <c r="Z138" s="1"/>
      <c r="AA138" s="1"/>
      <c r="AB138" s="1">
        <v>1</v>
      </c>
      <c r="AC138" s="1"/>
      <c r="AD138" s="1">
        <v>10</v>
      </c>
      <c r="AE138" s="1">
        <v>31</v>
      </c>
      <c r="AF138" s="1"/>
      <c r="AG138" s="1">
        <f t="shared" si="10"/>
        <v>283</v>
      </c>
    </row>
    <row r="139" spans="1:33" x14ac:dyDescent="0.25">
      <c r="A139" s="1" t="s">
        <v>287</v>
      </c>
      <c r="B139" s="1"/>
      <c r="C139" s="1"/>
      <c r="D139" s="1"/>
      <c r="E139" s="1">
        <v>15</v>
      </c>
      <c r="F139" s="1"/>
      <c r="G139" s="1"/>
      <c r="H139" s="1">
        <v>86</v>
      </c>
      <c r="I139" s="1"/>
      <c r="J139" s="1">
        <v>7</v>
      </c>
      <c r="K139" s="1"/>
      <c r="L139" s="1"/>
      <c r="M139" s="1"/>
      <c r="N139" s="1">
        <v>2</v>
      </c>
      <c r="O139" s="1"/>
      <c r="P139" s="1"/>
      <c r="Q139" s="1"/>
      <c r="R139" s="1"/>
      <c r="S139" s="1"/>
      <c r="T139" s="1">
        <v>5</v>
      </c>
      <c r="U139" s="1">
        <v>11</v>
      </c>
      <c r="V139" s="1"/>
      <c r="W139" s="1"/>
      <c r="X139" s="1">
        <v>3</v>
      </c>
      <c r="Y139" s="1"/>
      <c r="Z139" s="1"/>
      <c r="AA139" s="1"/>
      <c r="AB139" s="1">
        <v>1</v>
      </c>
      <c r="AC139" s="1"/>
      <c r="AD139" s="1"/>
      <c r="AE139" s="1">
        <v>29</v>
      </c>
      <c r="AF139" s="1"/>
      <c r="AG139" s="1">
        <f t="shared" si="10"/>
        <v>159</v>
      </c>
    </row>
    <row r="140" spans="1:33" x14ac:dyDescent="0.25">
      <c r="A140" s="1" t="s">
        <v>374</v>
      </c>
      <c r="B140" s="1"/>
      <c r="C140" s="1">
        <v>2</v>
      </c>
      <c r="D140" s="1"/>
      <c r="E140" s="1"/>
      <c r="F140" s="1"/>
      <c r="G140" s="1"/>
      <c r="H140" s="1">
        <v>33</v>
      </c>
      <c r="I140" s="1"/>
      <c r="J140" s="1">
        <v>8</v>
      </c>
      <c r="K140" s="1"/>
      <c r="L140" s="1"/>
      <c r="M140" s="1">
        <v>23</v>
      </c>
      <c r="N140" s="1">
        <v>3</v>
      </c>
      <c r="O140" s="1"/>
      <c r="P140" s="1"/>
      <c r="Q140" s="1"/>
      <c r="R140" s="1"/>
      <c r="S140" s="1">
        <v>6</v>
      </c>
      <c r="T140" s="1">
        <v>1</v>
      </c>
      <c r="U140" s="1"/>
      <c r="V140" s="1"/>
      <c r="W140" s="1"/>
      <c r="X140" s="1">
        <v>7</v>
      </c>
      <c r="Y140" s="1"/>
      <c r="Z140" s="1"/>
      <c r="AA140" s="1"/>
      <c r="AB140" s="1">
        <v>0</v>
      </c>
      <c r="AC140" s="1"/>
      <c r="AD140" s="1"/>
      <c r="AE140" s="1"/>
      <c r="AF140" s="1"/>
      <c r="AG140" s="1">
        <f t="shared" si="10"/>
        <v>83</v>
      </c>
    </row>
    <row r="141" spans="1:33" x14ac:dyDescent="0.25">
      <c r="A141" s="1" t="s">
        <v>288</v>
      </c>
      <c r="B141" s="1"/>
      <c r="C141" s="1"/>
      <c r="D141" s="1"/>
      <c r="E141" s="1">
        <v>21</v>
      </c>
      <c r="F141" s="1"/>
      <c r="G141" s="1"/>
      <c r="H141" s="1"/>
      <c r="I141" s="1"/>
      <c r="J141" s="1">
        <v>5</v>
      </c>
      <c r="K141" s="1"/>
      <c r="L141" s="1"/>
      <c r="M141" s="1"/>
      <c r="N141" s="1">
        <v>0</v>
      </c>
      <c r="O141" s="1"/>
      <c r="P141" s="1"/>
      <c r="Q141" s="1"/>
      <c r="R141" s="1"/>
      <c r="S141" s="1"/>
      <c r="T141" s="1">
        <v>1</v>
      </c>
      <c r="U141" s="1"/>
      <c r="V141" s="1"/>
      <c r="W141" s="1"/>
      <c r="X141" s="1">
        <v>0</v>
      </c>
      <c r="Y141" s="1"/>
      <c r="Z141" s="1"/>
      <c r="AA141" s="1"/>
      <c r="AB141" s="1">
        <v>0</v>
      </c>
      <c r="AC141" s="1"/>
      <c r="AD141" s="1"/>
      <c r="AE141" s="1"/>
      <c r="AF141" s="1"/>
      <c r="AG141" s="1">
        <f t="shared" si="10"/>
        <v>27</v>
      </c>
    </row>
    <row r="142" spans="1:33" x14ac:dyDescent="0.25">
      <c r="A142" s="1" t="s">
        <v>289</v>
      </c>
      <c r="B142" s="1">
        <v>49</v>
      </c>
      <c r="C142" s="1">
        <v>1</v>
      </c>
      <c r="D142" s="1"/>
      <c r="E142" s="1"/>
      <c r="F142" s="1"/>
      <c r="G142" s="1"/>
      <c r="H142" s="1"/>
      <c r="I142" s="1">
        <v>54</v>
      </c>
      <c r="J142" s="1">
        <v>4</v>
      </c>
      <c r="K142" s="1"/>
      <c r="L142" s="1"/>
      <c r="M142" s="1"/>
      <c r="N142" s="1">
        <v>2</v>
      </c>
      <c r="O142" s="1"/>
      <c r="P142" s="1"/>
      <c r="Q142" s="1">
        <v>18</v>
      </c>
      <c r="R142" s="1"/>
      <c r="S142" s="1"/>
      <c r="T142" s="1">
        <v>3</v>
      </c>
      <c r="U142" s="1">
        <v>12</v>
      </c>
      <c r="V142" s="1"/>
      <c r="W142" s="1"/>
      <c r="X142" s="1">
        <v>2</v>
      </c>
      <c r="Y142" s="1"/>
      <c r="Z142" s="1"/>
      <c r="AA142" s="1"/>
      <c r="AB142" s="1">
        <v>9</v>
      </c>
      <c r="AC142" s="1"/>
      <c r="AD142" s="1">
        <v>3</v>
      </c>
      <c r="AE142" s="1">
        <v>13</v>
      </c>
      <c r="AF142" s="1"/>
      <c r="AG142" s="1">
        <f t="shared" si="10"/>
        <v>170</v>
      </c>
    </row>
    <row r="143" spans="1:33" x14ac:dyDescent="0.25">
      <c r="A143" s="1" t="s">
        <v>290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>
        <v>1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>
        <v>0</v>
      </c>
      <c r="AC143" s="1"/>
      <c r="AD143" s="1"/>
      <c r="AE143" s="1"/>
      <c r="AF143" s="1"/>
      <c r="AG143" s="1">
        <f t="shared" si="10"/>
        <v>1</v>
      </c>
    </row>
    <row r="144" spans="1:33" x14ac:dyDescent="0.25">
      <c r="A144" s="1" t="s">
        <v>375</v>
      </c>
      <c r="B144" s="1">
        <v>34</v>
      </c>
      <c r="C144" s="1">
        <v>10</v>
      </c>
      <c r="D144" s="1"/>
      <c r="E144" s="1"/>
      <c r="F144" s="1"/>
      <c r="G144" s="1">
        <v>26</v>
      </c>
      <c r="H144" s="1">
        <v>265</v>
      </c>
      <c r="I144" s="1">
        <v>42</v>
      </c>
      <c r="J144" s="1">
        <v>2</v>
      </c>
      <c r="K144" s="1"/>
      <c r="L144" s="1"/>
      <c r="M144" s="1"/>
      <c r="N144" s="1">
        <v>3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>
        <v>0</v>
      </c>
      <c r="AC144" s="1"/>
      <c r="AD144" s="1"/>
      <c r="AE144" s="1"/>
      <c r="AF144" s="1"/>
      <c r="AG144" s="1">
        <f t="shared" si="10"/>
        <v>382</v>
      </c>
    </row>
    <row r="145" spans="1:33" x14ac:dyDescent="0.25">
      <c r="A145" s="1" t="s">
        <v>69</v>
      </c>
      <c r="B145" s="1"/>
      <c r="C145" s="1"/>
      <c r="D145" s="1"/>
      <c r="E145" s="1"/>
      <c r="F145" s="1"/>
      <c r="G145" s="1"/>
      <c r="H145" s="1">
        <v>46</v>
      </c>
      <c r="I145" s="1"/>
      <c r="J145" s="1"/>
      <c r="K145" s="1"/>
      <c r="L145" s="1"/>
      <c r="M145" s="1">
        <v>2</v>
      </c>
      <c r="N145" s="1">
        <v>2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>
        <v>0</v>
      </c>
      <c r="AC145" s="1"/>
      <c r="AD145" s="1"/>
      <c r="AE145" s="1"/>
      <c r="AF145" s="1"/>
      <c r="AG145" s="1">
        <f t="shared" si="10"/>
        <v>50</v>
      </c>
    </row>
    <row r="146" spans="1:33" x14ac:dyDescent="0.25">
      <c r="A146" s="1" t="s">
        <v>68</v>
      </c>
      <c r="B146" s="1"/>
      <c r="C146" s="1"/>
      <c r="D146" s="1"/>
      <c r="E146" s="1"/>
      <c r="F146" s="1"/>
      <c r="G146" s="1"/>
      <c r="H146" s="1">
        <v>54</v>
      </c>
      <c r="I146" s="1"/>
      <c r="J146" s="1"/>
      <c r="K146" s="1"/>
      <c r="L146" s="1"/>
      <c r="M146" s="1">
        <v>17</v>
      </c>
      <c r="N146" s="1"/>
      <c r="O146" s="1"/>
      <c r="P146" s="1"/>
      <c r="Q146" s="1"/>
      <c r="R146" s="1"/>
      <c r="S146" s="1"/>
      <c r="T146" s="1"/>
      <c r="U146" s="1">
        <v>15</v>
      </c>
      <c r="V146" s="1"/>
      <c r="W146" s="1"/>
      <c r="X146" s="1">
        <v>3</v>
      </c>
      <c r="Y146" s="1"/>
      <c r="Z146" s="1"/>
      <c r="AA146" s="1"/>
      <c r="AB146" s="1">
        <v>0</v>
      </c>
      <c r="AC146" s="1"/>
      <c r="AD146" s="1"/>
      <c r="AE146" s="1"/>
      <c r="AF146" s="1"/>
      <c r="AG146" s="1">
        <f t="shared" si="10"/>
        <v>89</v>
      </c>
    </row>
    <row r="147" spans="1:33" x14ac:dyDescent="0.25">
      <c r="A147" s="1" t="s">
        <v>66</v>
      </c>
      <c r="B147" s="1"/>
      <c r="C147" s="1"/>
      <c r="D147" s="1"/>
      <c r="E147" s="1"/>
      <c r="F147" s="1"/>
      <c r="G147" s="1"/>
      <c r="H147" s="1">
        <v>23</v>
      </c>
      <c r="I147" s="1"/>
      <c r="J147" s="1"/>
      <c r="K147" s="1"/>
      <c r="L147" s="1"/>
      <c r="M147" s="1">
        <v>22</v>
      </c>
      <c r="N147" s="1">
        <v>1</v>
      </c>
      <c r="O147" s="1"/>
      <c r="P147" s="1"/>
      <c r="Q147" s="1"/>
      <c r="R147" s="1"/>
      <c r="S147" s="1"/>
      <c r="T147" s="1"/>
      <c r="U147" s="1">
        <v>15</v>
      </c>
      <c r="V147" s="1"/>
      <c r="W147" s="1"/>
      <c r="X147" s="1">
        <v>3</v>
      </c>
      <c r="Y147" s="1"/>
      <c r="Z147" s="1"/>
      <c r="AA147" s="1"/>
      <c r="AB147" s="1">
        <v>0</v>
      </c>
      <c r="AC147" s="1"/>
      <c r="AD147" s="1">
        <v>10</v>
      </c>
      <c r="AE147" s="1"/>
      <c r="AF147" s="1"/>
      <c r="AG147" s="1">
        <f t="shared" si="10"/>
        <v>74</v>
      </c>
    </row>
    <row r="148" spans="1:33" x14ac:dyDescent="0.25">
      <c r="A148" s="1" t="s">
        <v>263</v>
      </c>
      <c r="B148" s="1"/>
      <c r="C148" s="1"/>
      <c r="D148" s="1"/>
      <c r="E148" s="1"/>
      <c r="F148" s="1"/>
      <c r="G148" s="1"/>
      <c r="H148" s="1">
        <v>5</v>
      </c>
      <c r="I148" s="1"/>
      <c r="J148" s="1"/>
      <c r="K148" s="1"/>
      <c r="L148" s="1"/>
      <c r="M148" s="1"/>
      <c r="N148" s="1">
        <v>1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>
        <v>0</v>
      </c>
      <c r="AC148" s="1"/>
      <c r="AD148" s="1"/>
      <c r="AE148" s="1"/>
      <c r="AF148" s="1"/>
      <c r="AG148" s="1">
        <f t="shared" si="10"/>
        <v>6</v>
      </c>
    </row>
    <row r="149" spans="1:33" x14ac:dyDescent="0.25">
      <c r="A149" s="1" t="s">
        <v>291</v>
      </c>
      <c r="B149" s="1"/>
      <c r="C149" s="1"/>
      <c r="D149" s="1"/>
      <c r="E149" s="1"/>
      <c r="F149" s="1"/>
      <c r="G149" s="1"/>
      <c r="H149" s="1">
        <v>8</v>
      </c>
      <c r="I149" s="1"/>
      <c r="J149" s="1"/>
      <c r="K149" s="1"/>
      <c r="L149" s="1"/>
      <c r="M149" s="1"/>
      <c r="N149" s="1">
        <v>1</v>
      </c>
      <c r="O149" s="1"/>
      <c r="P149" s="1"/>
      <c r="Q149" s="1"/>
      <c r="R149" s="1"/>
      <c r="S149" s="1"/>
      <c r="T149" s="1"/>
      <c r="U149" s="1"/>
      <c r="V149" s="1"/>
      <c r="W149" s="1"/>
      <c r="X149" s="1">
        <v>1</v>
      </c>
      <c r="Y149" s="1"/>
      <c r="Z149" s="1"/>
      <c r="AA149" s="1"/>
      <c r="AB149" s="1">
        <v>12</v>
      </c>
      <c r="AC149" s="1"/>
      <c r="AD149" s="1"/>
      <c r="AE149" s="1"/>
      <c r="AF149" s="1"/>
      <c r="AG149" s="1">
        <f t="shared" si="10"/>
        <v>22</v>
      </c>
    </row>
    <row r="150" spans="1:33" x14ac:dyDescent="0.25">
      <c r="A150" s="1" t="s">
        <v>159</v>
      </c>
      <c r="B150" s="1"/>
      <c r="C150" s="1"/>
      <c r="D150" s="1"/>
      <c r="E150" s="1"/>
      <c r="F150" s="1"/>
      <c r="G150" s="1"/>
      <c r="H150" s="1">
        <v>12</v>
      </c>
      <c r="I150" s="1"/>
      <c r="J150" s="1"/>
      <c r="K150" s="1"/>
      <c r="L150" s="1"/>
      <c r="M150" s="1"/>
      <c r="N150" s="1">
        <v>1</v>
      </c>
      <c r="O150" s="1"/>
      <c r="P150" s="1"/>
      <c r="Q150" s="1"/>
      <c r="R150" s="1"/>
      <c r="S150" s="1"/>
      <c r="T150" s="1"/>
      <c r="U150" s="1"/>
      <c r="V150" s="1"/>
      <c r="W150" s="1"/>
      <c r="X150" s="1">
        <v>2</v>
      </c>
      <c r="Y150" s="1"/>
      <c r="Z150" s="1"/>
      <c r="AA150" s="1"/>
      <c r="AB150" s="1">
        <v>0</v>
      </c>
      <c r="AC150" s="1"/>
      <c r="AD150" s="1"/>
      <c r="AE150" s="1"/>
      <c r="AF150" s="1"/>
      <c r="AG150" s="1">
        <f t="shared" si="10"/>
        <v>15</v>
      </c>
    </row>
    <row r="151" spans="1:33" x14ac:dyDescent="0.25">
      <c r="A151" s="1" t="s">
        <v>292</v>
      </c>
      <c r="B151" s="1"/>
      <c r="C151" s="1"/>
      <c r="D151" s="1"/>
      <c r="E151" s="1"/>
      <c r="F151" s="1"/>
      <c r="G151" s="1"/>
      <c r="H151" s="1">
        <v>36</v>
      </c>
      <c r="I151" s="1"/>
      <c r="J151" s="1"/>
      <c r="K151" s="1"/>
      <c r="L151" s="1"/>
      <c r="M151" s="1"/>
      <c r="N151" s="1">
        <v>2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>
        <v>0</v>
      </c>
      <c r="AC151" s="1"/>
      <c r="AD151" s="1"/>
      <c r="AE151" s="1"/>
      <c r="AF151" s="1"/>
      <c r="AG151" s="1">
        <f t="shared" si="10"/>
        <v>38</v>
      </c>
    </row>
    <row r="152" spans="1:33" x14ac:dyDescent="0.25">
      <c r="A152" s="1" t="s">
        <v>293</v>
      </c>
      <c r="B152" s="1"/>
      <c r="C152" s="1"/>
      <c r="D152" s="1"/>
      <c r="E152" s="1"/>
      <c r="F152" s="1"/>
      <c r="G152" s="1"/>
      <c r="H152" s="1">
        <v>3</v>
      </c>
      <c r="I152" s="1">
        <v>63</v>
      </c>
      <c r="J152" s="1">
        <v>2</v>
      </c>
      <c r="K152" s="1"/>
      <c r="L152" s="1"/>
      <c r="M152" s="1"/>
      <c r="N152" s="1">
        <v>1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>
        <v>0</v>
      </c>
      <c r="AC152" s="1"/>
      <c r="AD152" s="1"/>
      <c r="AE152" s="1"/>
      <c r="AF152" s="1"/>
      <c r="AG152" s="1">
        <f t="shared" si="10"/>
        <v>69</v>
      </c>
    </row>
    <row r="153" spans="1:33" x14ac:dyDescent="0.25">
      <c r="A153" s="1" t="s">
        <v>294</v>
      </c>
      <c r="B153" s="1">
        <v>28</v>
      </c>
      <c r="C153" s="1">
        <v>2</v>
      </c>
      <c r="D153" s="1"/>
      <c r="E153" s="1">
        <v>2</v>
      </c>
      <c r="F153" s="1"/>
      <c r="G153" s="1">
        <v>5</v>
      </c>
      <c r="H153" s="1">
        <v>21</v>
      </c>
      <c r="I153" s="1"/>
      <c r="J153" s="1">
        <v>7</v>
      </c>
      <c r="K153" s="1">
        <v>15</v>
      </c>
      <c r="L153" s="1">
        <v>8</v>
      </c>
      <c r="M153" s="1"/>
      <c r="N153" s="1">
        <v>3</v>
      </c>
      <c r="O153" s="1"/>
      <c r="P153" s="1">
        <v>4</v>
      </c>
      <c r="Q153" s="1"/>
      <c r="R153" s="1"/>
      <c r="S153" s="1"/>
      <c r="T153" s="1"/>
      <c r="U153" s="1"/>
      <c r="V153" s="1"/>
      <c r="W153" s="1"/>
      <c r="X153" s="1">
        <v>2</v>
      </c>
      <c r="Y153" s="1"/>
      <c r="Z153" s="1"/>
      <c r="AA153" s="1"/>
      <c r="AB153" s="1">
        <v>1</v>
      </c>
      <c r="AC153" s="1"/>
      <c r="AD153" s="1">
        <v>2</v>
      </c>
      <c r="AE153" s="1">
        <v>12</v>
      </c>
      <c r="AF153" s="1"/>
      <c r="AG153" s="1">
        <f t="shared" si="10"/>
        <v>112</v>
      </c>
    </row>
    <row r="154" spans="1:33" x14ac:dyDescent="0.25">
      <c r="A154" s="1" t="s">
        <v>295</v>
      </c>
      <c r="B154" s="1"/>
      <c r="C154" s="1"/>
      <c r="D154" s="1"/>
      <c r="E154" s="1"/>
      <c r="F154" s="1"/>
      <c r="G154" s="1"/>
      <c r="H154" s="1">
        <v>96</v>
      </c>
      <c r="I154" s="1"/>
      <c r="J154" s="1">
        <v>6</v>
      </c>
      <c r="K154" s="1"/>
      <c r="L154" s="1">
        <v>15</v>
      </c>
      <c r="M154" s="1"/>
      <c r="N154" s="1">
        <v>3</v>
      </c>
      <c r="O154" s="1"/>
      <c r="P154" s="1">
        <v>7</v>
      </c>
      <c r="Q154" s="1"/>
      <c r="R154" s="1"/>
      <c r="S154" s="1"/>
      <c r="T154" s="1"/>
      <c r="U154" s="1"/>
      <c r="V154" s="1"/>
      <c r="W154" s="1"/>
      <c r="X154" s="1">
        <v>3</v>
      </c>
      <c r="Y154" s="1"/>
      <c r="Z154" s="1"/>
      <c r="AA154" s="1"/>
      <c r="AB154" s="1">
        <v>2</v>
      </c>
      <c r="AC154" s="1"/>
      <c r="AD154" s="1"/>
      <c r="AE154" s="1"/>
      <c r="AF154" s="1"/>
      <c r="AG154" s="1">
        <f t="shared" si="10"/>
        <v>132</v>
      </c>
    </row>
    <row r="155" spans="1:33" x14ac:dyDescent="0.25">
      <c r="A155" s="1" t="s">
        <v>296</v>
      </c>
      <c r="B155" s="1"/>
      <c r="C155" s="1">
        <v>4</v>
      </c>
      <c r="D155" s="1"/>
      <c r="E155" s="1"/>
      <c r="F155" s="1"/>
      <c r="G155" s="1">
        <v>17</v>
      </c>
      <c r="H155" s="1">
        <v>3</v>
      </c>
      <c r="I155" s="1"/>
      <c r="J155" s="1">
        <v>8</v>
      </c>
      <c r="K155" s="1"/>
      <c r="L155" s="1"/>
      <c r="M155" s="1"/>
      <c r="N155" s="1"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>
        <v>2</v>
      </c>
      <c r="AE155" s="1"/>
      <c r="AF155" s="1"/>
      <c r="AG155" s="1">
        <f t="shared" si="10"/>
        <v>34</v>
      </c>
    </row>
    <row r="156" spans="1:33" x14ac:dyDescent="0.25">
      <c r="A156" s="1" t="s">
        <v>297</v>
      </c>
      <c r="B156" s="1"/>
      <c r="C156" s="1">
        <v>20</v>
      </c>
      <c r="D156" s="1"/>
      <c r="E156" s="1">
        <v>1</v>
      </c>
      <c r="F156" s="1"/>
      <c r="G156" s="1"/>
      <c r="H156" s="1">
        <v>295</v>
      </c>
      <c r="I156" s="1">
        <v>26</v>
      </c>
      <c r="J156" s="1">
        <v>0</v>
      </c>
      <c r="K156" s="1"/>
      <c r="L156" s="1"/>
      <c r="M156" s="1">
        <v>7</v>
      </c>
      <c r="N156" s="1">
        <v>0</v>
      </c>
      <c r="O156" s="1"/>
      <c r="P156" s="1"/>
      <c r="Q156" s="1">
        <v>1</v>
      </c>
      <c r="R156" s="1"/>
      <c r="S156" s="1"/>
      <c r="T156" s="1">
        <v>5</v>
      </c>
      <c r="U156" s="1"/>
      <c r="V156" s="1"/>
      <c r="W156" s="1"/>
      <c r="X156" s="1"/>
      <c r="Y156" s="1"/>
      <c r="Z156" s="1"/>
      <c r="AA156" s="1"/>
      <c r="AB156" s="1">
        <v>4</v>
      </c>
      <c r="AC156" s="1"/>
      <c r="AD156" s="1"/>
      <c r="AE156" s="1"/>
      <c r="AF156" s="1"/>
      <c r="AG156" s="1">
        <f t="shared" si="10"/>
        <v>359</v>
      </c>
    </row>
    <row r="157" spans="1:33" x14ac:dyDescent="0.25">
      <c r="A157" s="1" t="s">
        <v>608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>
        <v>3</v>
      </c>
      <c r="N157" s="1"/>
      <c r="O157" s="1"/>
      <c r="P157" s="1"/>
      <c r="Q157" s="1">
        <v>1</v>
      </c>
      <c r="R157" s="1"/>
      <c r="S157" s="1"/>
      <c r="T157" s="1">
        <v>1</v>
      </c>
      <c r="U157" s="1"/>
      <c r="V157" s="1">
        <v>7</v>
      </c>
      <c r="W157" s="1"/>
      <c r="X157" s="1"/>
      <c r="Y157" s="1"/>
      <c r="Z157" s="1"/>
      <c r="AA157" s="1"/>
      <c r="AB157" s="1">
        <v>0</v>
      </c>
      <c r="AC157" s="1"/>
      <c r="AD157" s="1"/>
      <c r="AE157" s="1"/>
      <c r="AF157" s="1"/>
      <c r="AG157" s="1">
        <f t="shared" si="10"/>
        <v>12</v>
      </c>
    </row>
    <row r="158" spans="1:33" x14ac:dyDescent="0.25">
      <c r="A158" s="1" t="s">
        <v>298</v>
      </c>
      <c r="B158" s="1"/>
      <c r="C158" s="1"/>
      <c r="D158" s="1"/>
      <c r="E158" s="1"/>
      <c r="F158" s="1"/>
      <c r="G158" s="1"/>
      <c r="H158" s="1">
        <v>49</v>
      </c>
      <c r="I158" s="1"/>
      <c r="J158" s="1"/>
      <c r="K158" s="1"/>
      <c r="L158" s="1"/>
      <c r="M158" s="1">
        <v>16</v>
      </c>
      <c r="N158" s="1">
        <v>1</v>
      </c>
      <c r="O158" s="1">
        <v>57</v>
      </c>
      <c r="P158" s="1"/>
      <c r="Q158" s="1"/>
      <c r="R158" s="1"/>
      <c r="S158" s="1"/>
      <c r="T158" s="1"/>
      <c r="U158" s="1"/>
      <c r="V158" s="1">
        <v>15</v>
      </c>
      <c r="W158" s="1"/>
      <c r="X158" s="1"/>
      <c r="Y158" s="1"/>
      <c r="Z158" s="1"/>
      <c r="AA158" s="1"/>
      <c r="AB158" s="1">
        <v>12</v>
      </c>
      <c r="AC158" s="1"/>
      <c r="AD158" s="1"/>
      <c r="AE158" s="1"/>
      <c r="AF158" s="1">
        <v>40</v>
      </c>
      <c r="AG158" s="1">
        <f t="shared" si="10"/>
        <v>190</v>
      </c>
    </row>
    <row r="159" spans="1:33" x14ac:dyDescent="0.25">
      <c r="A159" s="1" t="s">
        <v>260</v>
      </c>
      <c r="B159" s="1"/>
      <c r="C159" s="1"/>
      <c r="D159" s="1"/>
      <c r="E159" s="1"/>
      <c r="F159" s="1"/>
      <c r="G159" s="1"/>
      <c r="H159" s="1"/>
      <c r="I159" s="1">
        <v>25</v>
      </c>
      <c r="J159" s="1"/>
      <c r="K159" s="1"/>
      <c r="L159" s="1"/>
      <c r="M159" s="1"/>
      <c r="N159" s="1">
        <v>1</v>
      </c>
      <c r="O159" s="1"/>
      <c r="P159" s="1">
        <v>15</v>
      </c>
      <c r="Q159" s="1"/>
      <c r="R159" s="1"/>
      <c r="S159" s="1"/>
      <c r="T159" s="1"/>
      <c r="U159" s="1"/>
      <c r="V159" s="1">
        <v>5</v>
      </c>
      <c r="W159" s="1"/>
      <c r="X159" s="1">
        <v>43</v>
      </c>
      <c r="Y159" s="1"/>
      <c r="Z159" s="1"/>
      <c r="AA159" s="1"/>
      <c r="AB159" s="1">
        <v>0</v>
      </c>
      <c r="AC159" s="1"/>
      <c r="AD159" s="1"/>
      <c r="AE159" s="1"/>
      <c r="AF159" s="1"/>
      <c r="AG159" s="1">
        <f t="shared" si="10"/>
        <v>89</v>
      </c>
    </row>
    <row r="160" spans="1:33" x14ac:dyDescent="0.25">
      <c r="A160" s="256" t="s">
        <v>609</v>
      </c>
      <c r="B160" s="256"/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</row>
    <row r="161" spans="1:33" x14ac:dyDescent="0.25">
      <c r="A161" s="1" t="s">
        <v>357</v>
      </c>
      <c r="B161" s="1">
        <v>87</v>
      </c>
      <c r="C161" s="1">
        <v>10</v>
      </c>
      <c r="D161" s="1">
        <v>5</v>
      </c>
      <c r="E161" s="1">
        <v>17</v>
      </c>
      <c r="F161" s="1"/>
      <c r="G161" s="1">
        <v>71</v>
      </c>
      <c r="H161" s="1">
        <v>364</v>
      </c>
      <c r="I161" s="1">
        <v>152</v>
      </c>
      <c r="J161" s="1">
        <v>30</v>
      </c>
      <c r="K161" s="1">
        <v>28</v>
      </c>
      <c r="L161" s="1">
        <v>95</v>
      </c>
      <c r="M161" s="1">
        <v>78</v>
      </c>
      <c r="N161" s="1">
        <v>10</v>
      </c>
      <c r="O161" s="1">
        <v>5</v>
      </c>
      <c r="P161" s="1">
        <v>15</v>
      </c>
      <c r="Q161" s="1">
        <v>52</v>
      </c>
      <c r="R161" s="1"/>
      <c r="S161" s="1">
        <v>23</v>
      </c>
      <c r="T161" s="1">
        <v>8</v>
      </c>
      <c r="U161" s="1">
        <v>16</v>
      </c>
      <c r="V161" s="1">
        <v>5</v>
      </c>
      <c r="W161" s="1"/>
      <c r="X161" s="1">
        <v>70</v>
      </c>
      <c r="Y161" s="1"/>
      <c r="Z161" s="1">
        <v>3</v>
      </c>
      <c r="AA161" s="1"/>
      <c r="AB161" s="1">
        <v>39</v>
      </c>
      <c r="AC161" s="1">
        <v>43</v>
      </c>
      <c r="AD161" s="1">
        <v>25</v>
      </c>
      <c r="AE161" s="1">
        <v>43</v>
      </c>
      <c r="AF161" s="1">
        <v>13</v>
      </c>
      <c r="AG161" s="1">
        <f>SUM(A161:AF161)</f>
        <v>1307</v>
      </c>
    </row>
    <row r="162" spans="1:33" x14ac:dyDescent="0.25">
      <c r="A162" s="1" t="s">
        <v>358</v>
      </c>
      <c r="B162" s="1"/>
      <c r="C162" s="1">
        <v>2</v>
      </c>
      <c r="D162" s="1">
        <v>7</v>
      </c>
      <c r="E162" s="1"/>
      <c r="F162" s="1"/>
      <c r="G162" s="1"/>
      <c r="H162" s="1">
        <v>23</v>
      </c>
      <c r="I162" s="1">
        <v>26</v>
      </c>
      <c r="J162" s="1">
        <v>11</v>
      </c>
      <c r="K162" s="1">
        <v>15</v>
      </c>
      <c r="L162" s="1"/>
      <c r="M162" s="1">
        <v>7</v>
      </c>
      <c r="N162" s="1">
        <v>3</v>
      </c>
      <c r="O162" s="1"/>
      <c r="P162" s="1">
        <v>6</v>
      </c>
      <c r="Q162" s="1"/>
      <c r="R162" s="1"/>
      <c r="S162" s="1">
        <v>9</v>
      </c>
      <c r="T162" s="1">
        <v>1</v>
      </c>
      <c r="U162" s="1">
        <v>3</v>
      </c>
      <c r="V162" s="1"/>
      <c r="W162" s="1">
        <v>3</v>
      </c>
      <c r="X162" s="1"/>
      <c r="Y162" s="1"/>
      <c r="Z162" s="1"/>
      <c r="AA162" s="1"/>
      <c r="AB162" s="1">
        <v>10</v>
      </c>
      <c r="AC162" s="1"/>
      <c r="AD162" s="1"/>
      <c r="AE162" s="1"/>
      <c r="AF162" s="1">
        <v>3</v>
      </c>
      <c r="AG162" s="1">
        <f>SUM(A162:AF162)</f>
        <v>129</v>
      </c>
    </row>
    <row r="163" spans="1:33" x14ac:dyDescent="0.25">
      <c r="A163" s="1">
        <v>2000</v>
      </c>
      <c r="B163" s="1"/>
      <c r="C163" s="1"/>
      <c r="D163" s="1"/>
      <c r="E163" s="1"/>
      <c r="F163" s="1"/>
      <c r="G163" s="1"/>
      <c r="H163" s="1">
        <v>0</v>
      </c>
      <c r="I163" s="1"/>
      <c r="J163" s="1"/>
      <c r="K163" s="1">
        <v>2</v>
      </c>
      <c r="L163" s="1"/>
      <c r="M163" s="1"/>
      <c r="N163" s="1"/>
      <c r="O163" s="1"/>
      <c r="P163" s="1"/>
      <c r="Q163" s="1"/>
      <c r="R163" s="1"/>
      <c r="S163" s="1"/>
      <c r="T163" s="1">
        <v>1</v>
      </c>
      <c r="U163" s="1">
        <v>2</v>
      </c>
      <c r="V163" s="1"/>
      <c r="W163" s="1"/>
      <c r="X163" s="1"/>
      <c r="Y163" s="1"/>
      <c r="Z163" s="1"/>
      <c r="AA163" s="1"/>
      <c r="AB163" s="1">
        <v>0</v>
      </c>
      <c r="AC163" s="1"/>
      <c r="AD163" s="1"/>
      <c r="AE163" s="1"/>
      <c r="AF163" s="1"/>
      <c r="AG163" s="1">
        <f>SUM(A163:AF163)</f>
        <v>2005</v>
      </c>
    </row>
    <row r="164" spans="1:33" x14ac:dyDescent="0.25">
      <c r="A164" s="1" t="s">
        <v>610</v>
      </c>
      <c r="B164" s="1"/>
      <c r="C164" s="1">
        <v>1</v>
      </c>
      <c r="D164" s="1"/>
      <c r="E164" s="1"/>
      <c r="F164" s="1"/>
      <c r="G164" s="1"/>
      <c r="H164" s="1">
        <v>0</v>
      </c>
      <c r="I164" s="1"/>
      <c r="J164" s="1"/>
      <c r="K164" s="1"/>
      <c r="L164" s="1"/>
      <c r="M164" s="1"/>
      <c r="N164" s="1"/>
      <c r="O164" s="1"/>
      <c r="P164" s="1"/>
      <c r="Q164" s="1">
        <v>29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>
        <v>0</v>
      </c>
      <c r="AC164" s="1"/>
      <c r="AD164" s="1"/>
      <c r="AE164" s="1"/>
      <c r="AF164" s="1"/>
      <c r="AG164" s="1">
        <f>SUM(A164:AF164)</f>
        <v>30</v>
      </c>
    </row>
    <row r="165" spans="1:33" x14ac:dyDescent="0.25">
      <c r="A165" s="1" t="s">
        <v>365</v>
      </c>
      <c r="B165" s="1">
        <v>50</v>
      </c>
      <c r="C165" s="1"/>
      <c r="D165" s="1"/>
      <c r="E165" s="1">
        <v>88</v>
      </c>
      <c r="F165" s="1"/>
      <c r="G165" s="1">
        <v>29</v>
      </c>
      <c r="H165" s="1">
        <v>85</v>
      </c>
      <c r="I165" s="1">
        <v>35</v>
      </c>
      <c r="J165" s="1">
        <v>205</v>
      </c>
      <c r="K165" s="1">
        <v>70</v>
      </c>
      <c r="L165" s="1"/>
      <c r="M165" s="1">
        <v>36</v>
      </c>
      <c r="N165" s="1"/>
      <c r="O165" s="1">
        <v>62</v>
      </c>
      <c r="P165" s="1">
        <v>16</v>
      </c>
      <c r="Q165" s="1">
        <v>23</v>
      </c>
      <c r="R165" s="1">
        <v>19</v>
      </c>
      <c r="S165" s="1"/>
      <c r="T165" s="1"/>
      <c r="U165" s="1">
        <v>4</v>
      </c>
      <c r="V165" s="1">
        <v>22</v>
      </c>
      <c r="W165" s="1"/>
      <c r="X165" s="1"/>
      <c r="Y165" s="1"/>
      <c r="Z165" s="1"/>
      <c r="AA165" s="1">
        <v>29</v>
      </c>
      <c r="AB165" s="1">
        <v>10</v>
      </c>
      <c r="AC165" s="1"/>
      <c r="AD165" s="1"/>
      <c r="AE165" s="1"/>
      <c r="AF165" s="1">
        <v>37</v>
      </c>
      <c r="AG165" s="1">
        <f>SUM(A165:AF165)</f>
        <v>820</v>
      </c>
    </row>
    <row r="166" spans="1:33" x14ac:dyDescent="0.25">
      <c r="A166" s="164" t="s">
        <v>611</v>
      </c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</row>
    <row r="167" spans="1:33" x14ac:dyDescent="0.25">
      <c r="A167" s="1" t="s">
        <v>354</v>
      </c>
      <c r="B167" s="1">
        <v>7</v>
      </c>
      <c r="C167" s="1"/>
      <c r="D167" s="1"/>
      <c r="E167" s="1">
        <v>1</v>
      </c>
      <c r="F167" s="1"/>
      <c r="G167" s="1">
        <v>0</v>
      </c>
      <c r="H167" s="1">
        <v>6</v>
      </c>
      <c r="I167" s="1"/>
      <c r="J167" s="1"/>
      <c r="K167" s="1">
        <v>1</v>
      </c>
      <c r="L167" s="1">
        <v>0</v>
      </c>
      <c r="M167" s="1">
        <v>4</v>
      </c>
      <c r="N167" s="1">
        <v>33</v>
      </c>
      <c r="O167" s="1">
        <v>3</v>
      </c>
      <c r="P167" s="1">
        <v>2</v>
      </c>
      <c r="Q167" s="1">
        <v>20</v>
      </c>
      <c r="R167" s="1"/>
      <c r="S167" s="1">
        <v>0</v>
      </c>
      <c r="T167" s="1"/>
      <c r="U167" s="1">
        <v>1</v>
      </c>
      <c r="V167" s="1"/>
      <c r="W167" s="1"/>
      <c r="X167" s="1"/>
      <c r="Y167" s="1"/>
      <c r="Z167" s="1"/>
      <c r="AA167" s="1"/>
      <c r="AB167" s="1">
        <v>0</v>
      </c>
      <c r="AC167" s="1">
        <v>12</v>
      </c>
      <c r="AD167" s="1">
        <v>1</v>
      </c>
      <c r="AE167" s="1"/>
      <c r="AF167" s="1">
        <v>2</v>
      </c>
      <c r="AG167" s="1">
        <f>SUM(A167:AF167)</f>
        <v>93</v>
      </c>
    </row>
    <row r="168" spans="1:33" x14ac:dyDescent="0.25">
      <c r="A168" s="1" t="s">
        <v>257</v>
      </c>
      <c r="B168" s="1">
        <v>130</v>
      </c>
      <c r="C168" s="1">
        <v>38</v>
      </c>
      <c r="D168" s="1"/>
      <c r="E168" s="1">
        <v>104</v>
      </c>
      <c r="F168" s="1"/>
      <c r="G168" s="1">
        <v>100</v>
      </c>
      <c r="H168" s="1">
        <v>466</v>
      </c>
      <c r="I168" s="1"/>
      <c r="J168" s="1">
        <v>269</v>
      </c>
      <c r="K168" s="1">
        <v>128</v>
      </c>
      <c r="L168" s="1">
        <v>100</v>
      </c>
      <c r="M168" s="1">
        <v>148</v>
      </c>
      <c r="N168" s="1">
        <v>0</v>
      </c>
      <c r="O168" s="1">
        <v>64</v>
      </c>
      <c r="P168" s="1">
        <v>35</v>
      </c>
      <c r="Q168" s="1">
        <v>131</v>
      </c>
      <c r="R168" s="1">
        <v>19</v>
      </c>
      <c r="S168" s="1">
        <v>39</v>
      </c>
      <c r="T168" s="1">
        <v>35</v>
      </c>
      <c r="U168" s="1">
        <v>24</v>
      </c>
      <c r="V168" s="1">
        <v>27</v>
      </c>
      <c r="W168" s="1">
        <v>45</v>
      </c>
      <c r="X168" s="1">
        <v>6</v>
      </c>
      <c r="Y168" s="1"/>
      <c r="Z168" s="1">
        <v>37</v>
      </c>
      <c r="AA168" s="1">
        <v>29</v>
      </c>
      <c r="AB168" s="1">
        <v>59</v>
      </c>
      <c r="AC168" s="1">
        <v>31</v>
      </c>
      <c r="AD168" s="1">
        <v>24</v>
      </c>
      <c r="AE168" s="1">
        <v>45</v>
      </c>
      <c r="AF168" s="1">
        <v>51</v>
      </c>
      <c r="AG168" s="1">
        <f>SUM(A168:AF168)</f>
        <v>2184</v>
      </c>
    </row>
    <row r="169" spans="1:33" x14ac:dyDescent="0.25">
      <c r="A169" s="164" t="s">
        <v>612</v>
      </c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</row>
    <row r="170" spans="1:33" x14ac:dyDescent="0.25">
      <c r="A170" s="1" t="s">
        <v>257</v>
      </c>
      <c r="B170" s="1">
        <v>135</v>
      </c>
      <c r="C170" s="1">
        <v>37</v>
      </c>
      <c r="D170" s="1">
        <v>72</v>
      </c>
      <c r="E170" s="1">
        <v>105</v>
      </c>
      <c r="F170" s="1"/>
      <c r="G170" s="1">
        <v>0</v>
      </c>
      <c r="H170" s="1">
        <v>472</v>
      </c>
      <c r="I170" s="1"/>
      <c r="J170" s="1">
        <v>266</v>
      </c>
      <c r="K170" s="1">
        <v>129</v>
      </c>
      <c r="L170" s="1">
        <v>100</v>
      </c>
      <c r="M170" s="1">
        <v>152</v>
      </c>
      <c r="N170" s="1">
        <v>34</v>
      </c>
      <c r="O170" s="1">
        <v>67</v>
      </c>
      <c r="P170" s="1">
        <v>37</v>
      </c>
      <c r="Q170" s="1">
        <v>142</v>
      </c>
      <c r="R170" s="1"/>
      <c r="S170" s="1">
        <v>39</v>
      </c>
      <c r="T170" s="1">
        <v>30</v>
      </c>
      <c r="U170" s="1">
        <v>25</v>
      </c>
      <c r="V170" s="1">
        <v>27</v>
      </c>
      <c r="W170" s="1">
        <v>45</v>
      </c>
      <c r="X170" s="1">
        <v>6</v>
      </c>
      <c r="Y170" s="1"/>
      <c r="Z170" s="1"/>
      <c r="AA170" s="1"/>
      <c r="AB170" s="1">
        <v>3</v>
      </c>
      <c r="AC170" s="1">
        <v>43</v>
      </c>
      <c r="AD170" s="1">
        <v>25</v>
      </c>
      <c r="AE170" s="1">
        <v>45</v>
      </c>
      <c r="AF170" s="1">
        <v>53</v>
      </c>
      <c r="AG170" s="1">
        <f>SUM(A170:AF170)</f>
        <v>2089</v>
      </c>
    </row>
    <row r="171" spans="1:33" x14ac:dyDescent="0.25">
      <c r="A171" s="1" t="s">
        <v>256</v>
      </c>
      <c r="B171" s="1">
        <v>2</v>
      </c>
      <c r="C171" s="1">
        <v>2</v>
      </c>
      <c r="D171" s="1">
        <v>3</v>
      </c>
      <c r="E171" s="1"/>
      <c r="F171" s="1"/>
      <c r="G171" s="1">
        <v>0</v>
      </c>
      <c r="H171" s="1">
        <v>0</v>
      </c>
      <c r="I171" s="1"/>
      <c r="J171" s="1">
        <v>8</v>
      </c>
      <c r="K171" s="1"/>
      <c r="L171" s="1">
        <v>0</v>
      </c>
      <c r="M171" s="1"/>
      <c r="N171" s="1"/>
      <c r="O171" s="1"/>
      <c r="P171" s="1"/>
      <c r="Q171" s="1"/>
      <c r="R171" s="1">
        <v>19</v>
      </c>
      <c r="S171" s="1"/>
      <c r="T171" s="1"/>
      <c r="U171" s="1">
        <v>0</v>
      </c>
      <c r="V171" s="1"/>
      <c r="W171" s="1"/>
      <c r="X171" s="1"/>
      <c r="Y171" s="1"/>
      <c r="Z171" s="1">
        <v>37</v>
      </c>
      <c r="AA171" s="1">
        <v>29</v>
      </c>
      <c r="AB171" s="1">
        <v>56</v>
      </c>
      <c r="AC171" s="1"/>
      <c r="AD171" s="1"/>
      <c r="AE171" s="1"/>
      <c r="AF171" s="1"/>
      <c r="AG171" s="1">
        <f>SUM(A171:AF171)</f>
        <v>156</v>
      </c>
    </row>
    <row r="172" spans="1:33" x14ac:dyDescent="0.25">
      <c r="A172" s="256" t="s">
        <v>613</v>
      </c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</row>
    <row r="173" spans="1:33" x14ac:dyDescent="0.25">
      <c r="A173" s="1" t="s">
        <v>359</v>
      </c>
      <c r="B173" s="1">
        <v>32</v>
      </c>
      <c r="C173" s="1">
        <v>2</v>
      </c>
      <c r="D173" s="1">
        <v>2</v>
      </c>
      <c r="E173" s="1">
        <v>10</v>
      </c>
      <c r="F173" s="1"/>
      <c r="G173" s="1">
        <v>5</v>
      </c>
      <c r="H173" s="1">
        <v>67</v>
      </c>
      <c r="I173" s="1"/>
      <c r="J173" s="1"/>
      <c r="K173" s="1"/>
      <c r="L173" s="1"/>
      <c r="M173" s="1">
        <v>2</v>
      </c>
      <c r="N173" s="1">
        <v>3</v>
      </c>
      <c r="O173" s="1"/>
      <c r="P173" s="1">
        <v>0</v>
      </c>
      <c r="Q173" s="1"/>
      <c r="R173" s="1"/>
      <c r="S173" s="1"/>
      <c r="T173" s="1">
        <v>3</v>
      </c>
      <c r="U173" s="1">
        <v>2</v>
      </c>
      <c r="V173" s="1"/>
      <c r="W173" s="1"/>
      <c r="X173" s="1"/>
      <c r="Y173" s="1"/>
      <c r="Z173" s="1">
        <v>3</v>
      </c>
      <c r="AA173" s="1"/>
      <c r="AB173" s="1">
        <v>5</v>
      </c>
      <c r="AC173" s="1">
        <v>0</v>
      </c>
      <c r="AD173" s="1">
        <v>25</v>
      </c>
      <c r="AE173" s="1"/>
      <c r="AF173" s="1"/>
      <c r="AG173" s="1">
        <f>SUM(A173:AF173)</f>
        <v>161</v>
      </c>
    </row>
    <row r="174" spans="1:33" x14ac:dyDescent="0.25">
      <c r="A174" s="1" t="s">
        <v>376</v>
      </c>
      <c r="B174" s="1">
        <v>7</v>
      </c>
      <c r="C174" s="1"/>
      <c r="D174" s="1"/>
      <c r="E174" s="1"/>
      <c r="F174" s="1"/>
      <c r="G174" s="1"/>
      <c r="H174" s="1">
        <v>380</v>
      </c>
      <c r="I174" s="1"/>
      <c r="J174" s="1"/>
      <c r="K174" s="1"/>
      <c r="L174" s="1"/>
      <c r="M174" s="1"/>
      <c r="N174" s="1"/>
      <c r="O174" s="1"/>
      <c r="P174" s="1">
        <v>21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>
        <v>0</v>
      </c>
      <c r="AC174" s="1">
        <v>0</v>
      </c>
      <c r="AD174" s="1"/>
      <c r="AE174" s="1"/>
      <c r="AF174" s="1">
        <v>6</v>
      </c>
      <c r="AG174" s="1">
        <f>SUM(A174:AF174)</f>
        <v>414</v>
      </c>
    </row>
    <row r="175" spans="1:33" x14ac:dyDescent="0.25">
      <c r="A175" s="1" t="s">
        <v>258</v>
      </c>
      <c r="B175" s="1"/>
      <c r="C175" s="1"/>
      <c r="D175" s="1"/>
      <c r="E175" s="1">
        <v>75</v>
      </c>
      <c r="F175" s="1"/>
      <c r="G175" s="1">
        <v>56</v>
      </c>
      <c r="H175" s="1"/>
      <c r="I175" s="1"/>
      <c r="J175" s="1">
        <v>173</v>
      </c>
      <c r="K175" s="1">
        <v>128</v>
      </c>
      <c r="L175" s="1">
        <v>100</v>
      </c>
      <c r="M175" s="1">
        <v>3</v>
      </c>
      <c r="N175" s="1"/>
      <c r="O175" s="1">
        <v>67</v>
      </c>
      <c r="P175" s="1">
        <v>16</v>
      </c>
      <c r="Q175" s="1"/>
      <c r="R175" s="1"/>
      <c r="S175" s="1">
        <v>39</v>
      </c>
      <c r="T175" s="1"/>
      <c r="U175" s="1">
        <v>23</v>
      </c>
      <c r="V175" s="1"/>
      <c r="W175" s="1"/>
      <c r="X175" s="1">
        <v>20</v>
      </c>
      <c r="Y175" s="1"/>
      <c r="Z175" s="1"/>
      <c r="AA175" s="1"/>
      <c r="AB175" s="1">
        <v>0</v>
      </c>
      <c r="AC175" s="1">
        <v>0</v>
      </c>
      <c r="AD175" s="1"/>
      <c r="AE175" s="1"/>
      <c r="AF175" s="1">
        <v>23</v>
      </c>
      <c r="AG175" s="1">
        <f>SUM(A175:AF175)</f>
        <v>723</v>
      </c>
    </row>
    <row r="176" spans="1:33" x14ac:dyDescent="0.25">
      <c r="A176" s="1" t="s">
        <v>360</v>
      </c>
      <c r="B176" s="1">
        <v>110</v>
      </c>
      <c r="C176" s="1">
        <v>4</v>
      </c>
      <c r="D176" s="1">
        <v>2</v>
      </c>
      <c r="E176" s="1">
        <v>20</v>
      </c>
      <c r="F176" s="1"/>
      <c r="G176" s="1">
        <v>32</v>
      </c>
      <c r="H176" s="1">
        <v>25</v>
      </c>
      <c r="I176" s="1"/>
      <c r="J176" s="1"/>
      <c r="K176" s="1"/>
      <c r="L176" s="1"/>
      <c r="M176" s="1">
        <v>1</v>
      </c>
      <c r="N176" s="1">
        <v>2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>
        <v>0</v>
      </c>
      <c r="AC176" s="1">
        <v>0</v>
      </c>
      <c r="AD176" s="1"/>
      <c r="AE176" s="1"/>
      <c r="AF176" s="1">
        <v>24</v>
      </c>
      <c r="AG176" s="1">
        <f>SUM(A176:AF176)</f>
        <v>220</v>
      </c>
    </row>
    <row r="177" spans="1:33" x14ac:dyDescent="0.25">
      <c r="A177" s="164" t="s">
        <v>366</v>
      </c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</row>
    <row r="178" spans="1:33" x14ac:dyDescent="0.25">
      <c r="A178" s="1"/>
      <c r="B178" s="92">
        <v>137</v>
      </c>
      <c r="C178" s="92">
        <v>42</v>
      </c>
      <c r="D178" s="92">
        <v>75</v>
      </c>
      <c r="E178" s="92">
        <v>105</v>
      </c>
      <c r="F178" s="92">
        <v>60</v>
      </c>
      <c r="G178" s="92">
        <v>100</v>
      </c>
      <c r="H178" s="92">
        <v>472</v>
      </c>
      <c r="I178" s="92">
        <v>256</v>
      </c>
      <c r="J178" s="92">
        <v>274</v>
      </c>
      <c r="K178" s="92">
        <v>129</v>
      </c>
      <c r="L178" s="92">
        <v>100</v>
      </c>
      <c r="M178" s="92">
        <v>152</v>
      </c>
      <c r="N178" s="92"/>
      <c r="O178" s="92">
        <v>67</v>
      </c>
      <c r="P178" s="92">
        <v>37</v>
      </c>
      <c r="Q178" s="92">
        <v>163</v>
      </c>
      <c r="R178" s="92">
        <v>19</v>
      </c>
      <c r="S178" s="92">
        <v>39</v>
      </c>
      <c r="T178" s="92">
        <v>40</v>
      </c>
      <c r="U178" s="92">
        <v>25</v>
      </c>
      <c r="V178" s="92">
        <v>27</v>
      </c>
      <c r="W178" s="92">
        <v>45</v>
      </c>
      <c r="X178" s="92">
        <v>48</v>
      </c>
      <c r="Y178" s="92"/>
      <c r="Z178" s="92">
        <v>43</v>
      </c>
      <c r="AA178" s="92">
        <v>29</v>
      </c>
      <c r="AB178" s="92">
        <v>59</v>
      </c>
      <c r="AC178" s="92">
        <v>43</v>
      </c>
      <c r="AD178" s="92">
        <v>25</v>
      </c>
      <c r="AE178" s="92">
        <v>45</v>
      </c>
      <c r="AF178" s="92"/>
      <c r="AG178" s="92">
        <f>SUM(A178:AF178)</f>
        <v>2656</v>
      </c>
    </row>
    <row r="179" spans="1:3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>
        <f>AG178/3470*100</f>
        <v>76.541786743515843</v>
      </c>
    </row>
  </sheetData>
  <mergeCells count="19">
    <mergeCell ref="A1:N3"/>
    <mergeCell ref="A76:AG76"/>
    <mergeCell ref="A85:AG85"/>
    <mergeCell ref="A92:AG92"/>
    <mergeCell ref="A108:AG108"/>
    <mergeCell ref="A69:AG69"/>
    <mergeCell ref="A44:AG44"/>
    <mergeCell ref="A5:AG5"/>
    <mergeCell ref="A9:AG9"/>
    <mergeCell ref="A40:AG40"/>
    <mergeCell ref="A115:AG115"/>
    <mergeCell ref="A98:AG98"/>
    <mergeCell ref="A172:AG172"/>
    <mergeCell ref="A177:AG177"/>
    <mergeCell ref="A122:AG122"/>
    <mergeCell ref="A131:AG131"/>
    <mergeCell ref="A160:AG160"/>
    <mergeCell ref="A166:AG166"/>
    <mergeCell ref="A169:AG169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10" sqref="C10"/>
    </sheetView>
  </sheetViews>
  <sheetFormatPr defaultRowHeight="15" x14ac:dyDescent="0.25"/>
  <cols>
    <col min="1" max="1" width="26.5703125" customWidth="1"/>
    <col min="2" max="2" width="32" customWidth="1"/>
    <col min="3" max="3" width="60.140625" customWidth="1"/>
  </cols>
  <sheetData>
    <row r="3" spans="1:3" x14ac:dyDescent="0.25">
      <c r="A3" s="88" t="s">
        <v>392</v>
      </c>
      <c r="B3" s="88" t="s">
        <v>393</v>
      </c>
      <c r="C3" s="88" t="s">
        <v>394</v>
      </c>
    </row>
    <row r="4" spans="1:3" hidden="1" x14ac:dyDescent="0.25">
      <c r="A4" s="88"/>
      <c r="B4" s="88"/>
      <c r="C4" s="88"/>
    </row>
    <row r="5" spans="1:3" ht="30" x14ac:dyDescent="0.25">
      <c r="A5" s="88" t="s">
        <v>1261</v>
      </c>
      <c r="B5" s="88" t="s">
        <v>1260</v>
      </c>
      <c r="C5" s="88" t="s">
        <v>1259</v>
      </c>
    </row>
    <row r="6" spans="1:3" ht="45" x14ac:dyDescent="0.25">
      <c r="A6" s="88" t="s">
        <v>1261</v>
      </c>
      <c r="B6" s="88" t="s">
        <v>1265</v>
      </c>
      <c r="C6" s="88" t="s">
        <v>1262</v>
      </c>
    </row>
    <row r="7" spans="1:3" ht="30" x14ac:dyDescent="0.25">
      <c r="A7" s="88" t="s">
        <v>1261</v>
      </c>
      <c r="B7" s="88" t="s">
        <v>1264</v>
      </c>
      <c r="C7" s="88" t="s">
        <v>1263</v>
      </c>
    </row>
    <row r="9" spans="1:3" ht="32.25" customHeight="1" x14ac:dyDescent="0.25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5" x14ac:dyDescent="0.25"/>
  <cols>
    <col min="1" max="1" width="45.285156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workbookViewId="0">
      <selection activeCell="A2" sqref="A2:H3"/>
    </sheetView>
  </sheetViews>
  <sheetFormatPr defaultRowHeight="15" x14ac:dyDescent="0.25"/>
  <cols>
    <col min="1" max="1" width="6.42578125" customWidth="1"/>
    <col min="2" max="2" width="21" customWidth="1"/>
    <col min="3" max="3" width="7.140625" customWidth="1"/>
    <col min="4" max="5" width="6" customWidth="1"/>
    <col min="6" max="6" width="6.5703125" customWidth="1"/>
    <col min="7" max="7" width="7.85546875" customWidth="1"/>
    <col min="8" max="9" width="5.85546875" customWidth="1"/>
    <col min="10" max="10" width="7.140625" customWidth="1"/>
    <col min="11" max="11" width="5.5703125" customWidth="1"/>
    <col min="12" max="12" width="6.7109375" customWidth="1"/>
    <col min="13" max="13" width="6.28515625" customWidth="1"/>
    <col min="14" max="14" width="7.85546875" customWidth="1"/>
    <col min="15" max="15" width="6.5703125" customWidth="1"/>
    <col min="16" max="16" width="7.5703125" customWidth="1"/>
    <col min="17" max="17" width="6.5703125" customWidth="1"/>
    <col min="18" max="18" width="6.85546875" customWidth="1"/>
    <col min="19" max="19" width="10.42578125" customWidth="1"/>
    <col min="20" max="20" width="4.28515625" customWidth="1"/>
    <col min="21" max="22" width="4.42578125" customWidth="1"/>
    <col min="23" max="23" width="4.85546875" customWidth="1"/>
    <col min="24" max="24" width="4.28515625" customWidth="1"/>
    <col min="25" max="25" width="4" customWidth="1"/>
    <col min="26" max="26" width="4.85546875" customWidth="1"/>
    <col min="27" max="27" width="5" customWidth="1"/>
    <col min="28" max="28" width="6.42578125" customWidth="1"/>
    <col min="29" max="29" width="7.28515625" customWidth="1"/>
    <col min="30" max="30" width="7" customWidth="1"/>
    <col min="31" max="31" width="8.42578125" customWidth="1"/>
    <col min="32" max="32" width="6" customWidth="1"/>
    <col min="33" max="33" width="5.5703125" customWidth="1"/>
    <col min="34" max="34" width="4.85546875" customWidth="1"/>
    <col min="35" max="35" width="5.28515625" customWidth="1"/>
    <col min="36" max="36" width="5.85546875" customWidth="1"/>
    <col min="37" max="37" width="5.5703125" customWidth="1"/>
    <col min="38" max="38" width="5.28515625" customWidth="1"/>
    <col min="39" max="39" width="4.7109375" customWidth="1"/>
    <col min="40" max="40" width="4.85546875" customWidth="1"/>
    <col min="41" max="41" width="5.7109375" customWidth="1"/>
    <col min="42" max="42" width="5.140625" customWidth="1"/>
    <col min="43" max="44" width="6.42578125" customWidth="1"/>
    <col min="45" max="45" width="7.140625" customWidth="1"/>
    <col min="46" max="46" width="7.85546875" customWidth="1"/>
  </cols>
  <sheetData>
    <row r="2" spans="1:19" x14ac:dyDescent="0.25">
      <c r="A2" s="163" t="s">
        <v>0</v>
      </c>
      <c r="B2" s="163"/>
      <c r="C2" s="163"/>
      <c r="D2" s="163"/>
      <c r="E2" s="163"/>
      <c r="F2" s="163"/>
      <c r="G2" s="163"/>
      <c r="H2" s="163"/>
    </row>
    <row r="3" spans="1:19" x14ac:dyDescent="0.25">
      <c r="A3" s="163"/>
      <c r="B3" s="163"/>
      <c r="C3" s="163"/>
      <c r="D3" s="163"/>
      <c r="E3" s="163"/>
      <c r="F3" s="163"/>
      <c r="G3" s="163"/>
      <c r="H3" s="163"/>
    </row>
    <row r="5" spans="1:19" x14ac:dyDescent="0.25">
      <c r="A5" s="1"/>
      <c r="B5" s="1"/>
      <c r="C5" s="164" t="s">
        <v>657</v>
      </c>
      <c r="D5" s="164"/>
      <c r="E5" s="164"/>
      <c r="F5" s="164"/>
      <c r="G5" s="164" t="s">
        <v>658</v>
      </c>
      <c r="H5" s="164"/>
      <c r="I5" s="164"/>
      <c r="J5" s="164"/>
      <c r="K5" s="164" t="s">
        <v>659</v>
      </c>
      <c r="L5" s="164"/>
      <c r="M5" s="164"/>
      <c r="N5" s="164"/>
      <c r="O5" s="164" t="s">
        <v>660</v>
      </c>
      <c r="P5" s="164"/>
      <c r="Q5" s="164"/>
      <c r="R5" s="164"/>
      <c r="S5" s="1" t="s">
        <v>661</v>
      </c>
    </row>
    <row r="6" spans="1:19" x14ac:dyDescent="0.25">
      <c r="A6" s="1" t="s">
        <v>1</v>
      </c>
      <c r="B6" s="1"/>
      <c r="C6" s="1" t="s">
        <v>2</v>
      </c>
      <c r="D6" s="1" t="s">
        <v>3</v>
      </c>
      <c r="E6" s="1" t="s">
        <v>4</v>
      </c>
      <c r="F6" s="1" t="s">
        <v>5</v>
      </c>
      <c r="G6" s="1" t="s">
        <v>2</v>
      </c>
      <c r="H6" s="1" t="s">
        <v>3</v>
      </c>
      <c r="I6" s="1" t="s">
        <v>4</v>
      </c>
      <c r="J6" s="1" t="s">
        <v>5</v>
      </c>
      <c r="K6" s="1" t="s">
        <v>2</v>
      </c>
      <c r="L6" s="1" t="s">
        <v>3</v>
      </c>
      <c r="M6" s="1" t="s">
        <v>4</v>
      </c>
      <c r="N6" s="1" t="s">
        <v>5</v>
      </c>
      <c r="O6" s="1" t="s">
        <v>2</v>
      </c>
      <c r="P6" s="1" t="s">
        <v>3</v>
      </c>
      <c r="Q6" s="1" t="s">
        <v>4</v>
      </c>
      <c r="R6" s="1" t="s">
        <v>5</v>
      </c>
      <c r="S6" s="1" t="s">
        <v>2</v>
      </c>
    </row>
    <row r="7" spans="1:19" x14ac:dyDescent="0.25">
      <c r="A7" s="1">
        <v>1</v>
      </c>
      <c r="B7" s="1" t="str">
        <f>'общая информация'!B7</f>
        <v>Алдаркинская ООШ</v>
      </c>
      <c r="C7" s="1">
        <f>'общая информация'!N7</f>
        <v>58</v>
      </c>
      <c r="D7" s="1">
        <f>'общая информация'!O7</f>
        <v>26</v>
      </c>
      <c r="E7" s="1">
        <f>'общая информация'!P7</f>
        <v>32</v>
      </c>
      <c r="F7" s="1">
        <f>'общая информация'!Q7</f>
        <v>0</v>
      </c>
      <c r="G7" s="1">
        <f>'общая информация'!N41</f>
        <v>55</v>
      </c>
      <c r="H7" s="1">
        <f>'общая информация'!P41</f>
        <v>25</v>
      </c>
      <c r="I7" s="1">
        <f>'общая информация'!Q41</f>
        <v>30</v>
      </c>
      <c r="J7" s="1">
        <f>'общая информация'!R41</f>
        <v>0</v>
      </c>
      <c r="K7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7" s="1" t="e">
        <f>'общая информация'!#REF!+'общая информация'!#REF!+'общая информация'!#REF!+'общая информация'!#REF!</f>
        <v>#REF!</v>
      </c>
      <c r="M7" s="1" t="e">
        <f>'общая информация'!#REF!+'общая информация'!#REF!+'общая информация'!#REF!+'общая информация'!#REF!+'общая информация'!#REF!</f>
        <v>#REF!</v>
      </c>
      <c r="N7" s="1" t="e">
        <f>'общая информация'!#REF!+'общая информация'!#REF!</f>
        <v>#REF!</v>
      </c>
      <c r="O7" s="1" t="e">
        <f>'общая информация'!#REF!</f>
        <v>#REF!</v>
      </c>
      <c r="P7" s="1" t="e">
        <f>'общая информация'!#REF!</f>
        <v>#REF!</v>
      </c>
      <c r="Q7" s="1" t="e">
        <f>'общая информация'!#REF!</f>
        <v>#REF!</v>
      </c>
      <c r="R7" s="1" t="e">
        <f>'общая информация'!#REF!</f>
        <v>#REF!</v>
      </c>
      <c r="S7" s="1" t="e">
        <f>'общая информация'!#REF!</f>
        <v>#REF!</v>
      </c>
    </row>
    <row r="8" spans="1:19" x14ac:dyDescent="0.25">
      <c r="A8" s="1">
        <v>2</v>
      </c>
      <c r="B8" s="1" t="str">
        <f>'общая информация'!B8</f>
        <v>Боровая ООШ</v>
      </c>
      <c r="C8" s="1">
        <f>'общая информация'!N8</f>
        <v>187</v>
      </c>
      <c r="D8" s="1">
        <f>'общая информация'!O8</f>
        <v>108</v>
      </c>
      <c r="E8" s="1">
        <f>'общая информация'!P8</f>
        <v>79</v>
      </c>
      <c r="F8" s="1">
        <f>'общая информация'!Q8</f>
        <v>0</v>
      </c>
      <c r="G8" s="1">
        <f>'общая информация'!N42</f>
        <v>188</v>
      </c>
      <c r="H8" s="1">
        <f>'общая информация'!P42</f>
        <v>107</v>
      </c>
      <c r="I8" s="1">
        <f>'общая информация'!Q42</f>
        <v>81</v>
      </c>
      <c r="J8" s="1">
        <f>'общая информация'!R42</f>
        <v>0</v>
      </c>
      <c r="K8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8" s="1" t="e">
        <f>'общая информация'!#REF!+'общая информация'!#REF!+'общая информация'!#REF!+'общая информация'!#REF!</f>
        <v>#REF!</v>
      </c>
      <c r="M8" s="1" t="e">
        <f>'общая информация'!#REF!+'общая информация'!#REF!+'общая информация'!#REF!+'общая информация'!#REF!+'общая информация'!#REF!</f>
        <v>#REF!</v>
      </c>
      <c r="N8" s="1" t="e">
        <f>'общая информация'!#REF!+'общая информация'!#REF!</f>
        <v>#REF!</v>
      </c>
      <c r="O8" s="1" t="e">
        <f>'общая информация'!#REF!</f>
        <v>#REF!</v>
      </c>
      <c r="P8" s="1" t="e">
        <f>'общая информация'!#REF!</f>
        <v>#REF!</v>
      </c>
      <c r="Q8" s="1" t="e">
        <f>'общая информация'!#REF!</f>
        <v>#REF!</v>
      </c>
      <c r="R8" s="1" t="e">
        <f>'общая информация'!#REF!</f>
        <v>#REF!</v>
      </c>
      <c r="S8" s="1" t="e">
        <f>'общая информация'!#REF!</f>
        <v>#REF!</v>
      </c>
    </row>
    <row r="9" spans="1:19" x14ac:dyDescent="0.25">
      <c r="A9" s="1">
        <v>3</v>
      </c>
      <c r="B9" s="1" t="str">
        <f>'общая информация'!B9</f>
        <v>Елховская</v>
      </c>
      <c r="C9" s="1">
        <f>'общая информация'!N9</f>
        <v>73</v>
      </c>
      <c r="D9" s="1">
        <f>'общая информация'!O9</f>
        <v>37</v>
      </c>
      <c r="E9" s="1">
        <f>'общая информация'!P9</f>
        <v>36</v>
      </c>
      <c r="F9" s="1">
        <f>'общая информация'!Q9</f>
        <v>0</v>
      </c>
      <c r="G9" s="1">
        <f>'общая информация'!N43</f>
        <v>73</v>
      </c>
      <c r="H9" s="1">
        <f>'общая информация'!P43</f>
        <v>37</v>
      </c>
      <c r="I9" s="1">
        <f>'общая информация'!Q43</f>
        <v>36</v>
      </c>
      <c r="J9" s="1">
        <f>'общая информация'!R43</f>
        <v>0</v>
      </c>
      <c r="K9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9" s="1" t="e">
        <f>'общая информация'!#REF!+'общая информация'!#REF!+'общая информация'!#REF!+'общая информация'!#REF!</f>
        <v>#REF!</v>
      </c>
      <c r="M9" s="1" t="e">
        <f>'общая информация'!#REF!+'общая информация'!#REF!+'общая информация'!#REF!+'общая информация'!#REF!+'общая информация'!#REF!</f>
        <v>#REF!</v>
      </c>
      <c r="N9" s="1" t="e">
        <f>'общая информация'!#REF!+'общая информация'!#REF!</f>
        <v>#REF!</v>
      </c>
      <c r="O9" s="1" t="e">
        <f>'общая информация'!#REF!</f>
        <v>#REF!</v>
      </c>
      <c r="P9" s="1" t="e">
        <f>'общая информация'!#REF!</f>
        <v>#REF!</v>
      </c>
      <c r="Q9" s="1" t="e">
        <f>'общая информация'!#REF!</f>
        <v>#REF!</v>
      </c>
      <c r="R9" s="1" t="e">
        <f>'общая информация'!#REF!</f>
        <v>#REF!</v>
      </c>
      <c r="S9" s="1" t="e">
        <f>'общая информация'!#REF!</f>
        <v>#REF!</v>
      </c>
    </row>
    <row r="10" spans="1:19" x14ac:dyDescent="0.25">
      <c r="A10" s="1">
        <v>4</v>
      </c>
      <c r="B10" s="1" t="str">
        <f>'общая информация'!B10</f>
        <v>Краснослободская</v>
      </c>
      <c r="C10" s="1">
        <f>'общая информация'!N10</f>
        <v>41</v>
      </c>
      <c r="D10" s="1">
        <f>'общая информация'!O10</f>
        <v>23</v>
      </c>
      <c r="E10" s="1">
        <f>'общая информация'!P10</f>
        <v>18</v>
      </c>
      <c r="F10" s="1">
        <f>'общая информация'!Q10</f>
        <v>0</v>
      </c>
      <c r="G10" s="1">
        <f>'общая информация'!N44</f>
        <v>42</v>
      </c>
      <c r="H10" s="1">
        <f>'общая информация'!P44</f>
        <v>23</v>
      </c>
      <c r="I10" s="1">
        <f>'общая информация'!Q44</f>
        <v>19</v>
      </c>
      <c r="J10" s="1">
        <f>'общая информация'!R44</f>
        <v>0</v>
      </c>
      <c r="K10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0" s="1" t="e">
        <f>'общая информация'!#REF!+'общая информация'!#REF!+'общая информация'!#REF!+'общая информация'!#REF!</f>
        <v>#REF!</v>
      </c>
      <c r="M10" s="1" t="e">
        <f>'общая информация'!#REF!+'общая информация'!#REF!+'общая информация'!#REF!+'общая информация'!#REF!+'общая информация'!#REF!</f>
        <v>#REF!</v>
      </c>
      <c r="N10" s="1" t="e">
        <f>'общая информация'!#REF!+'общая информация'!#REF!</f>
        <v>#REF!</v>
      </c>
      <c r="O10" s="1" t="e">
        <f>'общая информация'!#REF!</f>
        <v>#REF!</v>
      </c>
      <c r="P10" s="1" t="e">
        <f>'общая информация'!#REF!</f>
        <v>#REF!</v>
      </c>
      <c r="Q10" s="1" t="e">
        <f>'общая информация'!#REF!</f>
        <v>#REF!</v>
      </c>
      <c r="R10" s="1" t="e">
        <f>'общая информация'!#REF!</f>
        <v>#REF!</v>
      </c>
      <c r="S10" s="1" t="e">
        <f>'общая информация'!#REF!</f>
        <v>#REF!</v>
      </c>
    </row>
    <row r="11" spans="1:19" x14ac:dyDescent="0.25">
      <c r="A11" s="1">
        <v>5</v>
      </c>
      <c r="B11" s="1" t="str">
        <f>'общая информация'!B11</f>
        <v>Колтубанская</v>
      </c>
      <c r="C11" s="1">
        <f>'общая информация'!N11</f>
        <v>82</v>
      </c>
      <c r="D11" s="1">
        <f>'общая информация'!O11</f>
        <v>36</v>
      </c>
      <c r="E11" s="1">
        <f>'общая информация'!P11</f>
        <v>46</v>
      </c>
      <c r="F11" s="1">
        <f>'общая информация'!Q11</f>
        <v>0</v>
      </c>
      <c r="G11" s="1">
        <f>'общая информация'!N45</f>
        <v>80</v>
      </c>
      <c r="H11" s="1">
        <f>'общая информация'!P45</f>
        <v>35</v>
      </c>
      <c r="I11" s="1">
        <f>'общая информация'!Q45</f>
        <v>45</v>
      </c>
      <c r="J11" s="1">
        <f>'общая информация'!R45</f>
        <v>0</v>
      </c>
      <c r="K11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1" s="1" t="e">
        <f>'общая информация'!#REF!+'общая информация'!#REF!+'общая информация'!#REF!+'общая информация'!#REF!</f>
        <v>#REF!</v>
      </c>
      <c r="M11" s="1" t="e">
        <f>'общая информация'!#REF!+'общая информация'!#REF!+'общая информация'!#REF!+'общая информация'!#REF!+'общая информация'!#REF!</f>
        <v>#REF!</v>
      </c>
      <c r="N11" s="1" t="e">
        <f>'общая информация'!#REF!+'общая информация'!#REF!</f>
        <v>#REF!</v>
      </c>
      <c r="O11" s="1" t="e">
        <f>'общая информация'!#REF!</f>
        <v>#REF!</v>
      </c>
      <c r="P11" s="1" t="e">
        <f>'общая информация'!#REF!</f>
        <v>#REF!</v>
      </c>
      <c r="Q11" s="1" t="e">
        <f>'общая информация'!#REF!</f>
        <v>#REF!</v>
      </c>
      <c r="R11" s="1" t="e">
        <f>'общая информация'!#REF!</f>
        <v>#REF!</v>
      </c>
      <c r="S11" s="1" t="e">
        <f>'общая информация'!#REF!</f>
        <v>#REF!</v>
      </c>
    </row>
    <row r="12" spans="1:19" x14ac:dyDescent="0.25">
      <c r="A12" s="1">
        <v>6</v>
      </c>
      <c r="B12" s="1" t="str">
        <f>'общая информация'!B12</f>
        <v>Лисьеполянская</v>
      </c>
      <c r="C12" s="1">
        <f>'общая информация'!N12</f>
        <v>76</v>
      </c>
      <c r="D12" s="1">
        <f>'общая информация'!O12</f>
        <v>43</v>
      </c>
      <c r="E12" s="1">
        <f>'общая информация'!P12</f>
        <v>33</v>
      </c>
      <c r="F12" s="1">
        <f>'общая информация'!Q12</f>
        <v>0</v>
      </c>
      <c r="G12" s="1">
        <f>'общая информация'!N46</f>
        <v>75</v>
      </c>
      <c r="H12" s="1">
        <f>'общая информация'!P46</f>
        <v>43</v>
      </c>
      <c r="I12" s="1">
        <f>'общая информация'!Q46</f>
        <v>32</v>
      </c>
      <c r="J12" s="1">
        <f>'общая информация'!R46</f>
        <v>0</v>
      </c>
      <c r="K12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2" s="1" t="e">
        <f>'общая информация'!#REF!+'общая информация'!#REF!+'общая информация'!#REF!+'общая информация'!#REF!</f>
        <v>#REF!</v>
      </c>
      <c r="M12" s="1" t="e">
        <f>'общая информация'!#REF!+'общая информация'!#REF!+'общая информация'!#REF!+'общая информация'!#REF!+'общая информация'!#REF!</f>
        <v>#REF!</v>
      </c>
      <c r="N12" s="1" t="e">
        <f>'общая информация'!#REF!+'общая информация'!#REF!</f>
        <v>#REF!</v>
      </c>
      <c r="O12" s="1" t="e">
        <f>'общая информация'!#REF!</f>
        <v>#REF!</v>
      </c>
      <c r="P12" s="1" t="e">
        <f>'общая информация'!#REF!</f>
        <v>#REF!</v>
      </c>
      <c r="Q12" s="1" t="e">
        <f>'общая информация'!#REF!</f>
        <v>#REF!</v>
      </c>
      <c r="R12" s="1" t="e">
        <f>'общая информация'!#REF!</f>
        <v>#REF!</v>
      </c>
      <c r="S12" s="1" t="e">
        <f>'общая информация'!#REF!</f>
        <v>#REF!</v>
      </c>
    </row>
    <row r="13" spans="1:19" x14ac:dyDescent="0.25">
      <c r="A13" s="1">
        <v>7</v>
      </c>
      <c r="B13" s="1" t="str">
        <f>'общая информация'!B13</f>
        <v>Липовская</v>
      </c>
      <c r="C13" s="1">
        <f>'общая информация'!N13</f>
        <v>50</v>
      </c>
      <c r="D13" s="1">
        <f>'общая информация'!O13</f>
        <v>24</v>
      </c>
      <c r="E13" s="1">
        <f>'общая информация'!P13</f>
        <v>26</v>
      </c>
      <c r="F13" s="1">
        <f>'общая информация'!Q13</f>
        <v>0</v>
      </c>
      <c r="G13" s="1">
        <f>'общая информация'!N47</f>
        <v>52</v>
      </c>
      <c r="H13" s="1">
        <f>'общая информация'!P47</f>
        <v>24</v>
      </c>
      <c r="I13" s="1">
        <f>'общая информация'!Q47</f>
        <v>28</v>
      </c>
      <c r="J13" s="1">
        <f>'общая информация'!R47</f>
        <v>0</v>
      </c>
      <c r="K13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3" s="1" t="e">
        <f>'общая информация'!#REF!+'общая информация'!#REF!+'общая информация'!#REF!+'общая информация'!#REF!</f>
        <v>#REF!</v>
      </c>
      <c r="M13" s="1" t="e">
        <f>'общая информация'!#REF!+'общая информация'!#REF!+'общая информация'!#REF!+'общая информация'!#REF!+'общая информация'!#REF!</f>
        <v>#REF!</v>
      </c>
      <c r="N13" s="1" t="e">
        <f>'общая информация'!#REF!+'общая информация'!#REF!</f>
        <v>#REF!</v>
      </c>
      <c r="O13" s="1" t="e">
        <f>'общая информация'!#REF!</f>
        <v>#REF!</v>
      </c>
      <c r="P13" s="1" t="e">
        <f>'общая информация'!#REF!</f>
        <v>#REF!</v>
      </c>
      <c r="Q13" s="1" t="e">
        <f>'общая информация'!#REF!</f>
        <v>#REF!</v>
      </c>
      <c r="R13" s="1" t="e">
        <f>'общая информация'!#REF!</f>
        <v>#REF!</v>
      </c>
      <c r="S13" s="1" t="e">
        <f>'общая информация'!#REF!</f>
        <v>#REF!</v>
      </c>
    </row>
    <row r="14" spans="1:19" x14ac:dyDescent="0.25">
      <c r="A14" s="1">
        <v>8</v>
      </c>
      <c r="B14" s="1" t="str">
        <f>'общая информация'!B14</f>
        <v>Могутовская</v>
      </c>
      <c r="C14" s="1">
        <f>'общая информация'!N14</f>
        <v>56</v>
      </c>
      <c r="D14" s="1">
        <f>'общая информация'!O14</f>
        <v>21</v>
      </c>
      <c r="E14" s="1">
        <f>'общая информация'!P14</f>
        <v>35</v>
      </c>
      <c r="F14" s="1">
        <f>'общая информация'!Q14</f>
        <v>0</v>
      </c>
      <c r="G14" s="1">
        <f>'общая информация'!N48</f>
        <v>55</v>
      </c>
      <c r="H14" s="1">
        <f>'общая информация'!P48</f>
        <v>21</v>
      </c>
      <c r="I14" s="1">
        <f>'общая информация'!Q48</f>
        <v>34</v>
      </c>
      <c r="J14" s="1">
        <f>'общая информация'!R48</f>
        <v>0</v>
      </c>
      <c r="K14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4" s="1" t="e">
        <f>'общая информация'!#REF!+'общая информация'!#REF!+'общая информация'!#REF!+'общая информация'!#REF!</f>
        <v>#REF!</v>
      </c>
      <c r="M14" s="1" t="e">
        <f>'общая информация'!#REF!+'общая информация'!#REF!+'общая информация'!#REF!+'общая информация'!#REF!+'общая информация'!#REF!</f>
        <v>#REF!</v>
      </c>
      <c r="N14" s="1" t="e">
        <f>'общая информация'!#REF!+'общая информация'!#REF!</f>
        <v>#REF!</v>
      </c>
      <c r="O14" s="1" t="e">
        <f>'общая информация'!#REF!</f>
        <v>#REF!</v>
      </c>
      <c r="P14" s="1" t="e">
        <f>'общая информация'!#REF!</f>
        <v>#REF!</v>
      </c>
      <c r="Q14" s="1" t="e">
        <f>'общая информация'!#REF!</f>
        <v>#REF!</v>
      </c>
      <c r="R14" s="1" t="e">
        <f>'общая информация'!#REF!</f>
        <v>#REF!</v>
      </c>
      <c r="S14" s="1" t="e">
        <f>'общая информация'!#REF!</f>
        <v>#REF!</v>
      </c>
    </row>
    <row r="15" spans="1:19" x14ac:dyDescent="0.25">
      <c r="A15" s="1">
        <v>9</v>
      </c>
      <c r="B15" s="1" t="str">
        <f>'общая информация'!B15</f>
        <v>Новотепловская</v>
      </c>
      <c r="C15" s="1">
        <f>'общая информация'!N15</f>
        <v>45</v>
      </c>
      <c r="D15" s="1">
        <f>'общая информация'!O15</f>
        <v>24</v>
      </c>
      <c r="E15" s="1">
        <f>'общая информация'!P15</f>
        <v>21</v>
      </c>
      <c r="F15" s="1">
        <f>'общая информация'!Q15</f>
        <v>0</v>
      </c>
      <c r="G15" s="1">
        <f>'общая информация'!N49</f>
        <v>45</v>
      </c>
      <c r="H15" s="1">
        <f>'общая информация'!P49</f>
        <v>24</v>
      </c>
      <c r="I15" s="1">
        <f>'общая информация'!Q49</f>
        <v>21</v>
      </c>
      <c r="J15" s="1">
        <f>'общая информация'!R49</f>
        <v>0</v>
      </c>
      <c r="K15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5" s="1" t="e">
        <f>'общая информация'!#REF!+'общая информация'!#REF!+'общая информация'!#REF!+'общая информация'!#REF!</f>
        <v>#REF!</v>
      </c>
      <c r="M15" s="1" t="e">
        <f>'общая информация'!#REF!+'общая информация'!#REF!+'общая информация'!#REF!+'общая информация'!#REF!+'общая информация'!#REF!</f>
        <v>#REF!</v>
      </c>
      <c r="N15" s="1" t="e">
        <f>'общая информация'!#REF!+'общая информация'!#REF!</f>
        <v>#REF!</v>
      </c>
      <c r="O15" s="1" t="e">
        <f>'общая информация'!#REF!</f>
        <v>#REF!</v>
      </c>
      <c r="P15" s="1" t="e">
        <f>'общая информация'!#REF!</f>
        <v>#REF!</v>
      </c>
      <c r="Q15" s="1" t="e">
        <f>'общая информация'!#REF!</f>
        <v>#REF!</v>
      </c>
      <c r="R15" s="1" t="e">
        <f>'общая информация'!#REF!</f>
        <v>#REF!</v>
      </c>
      <c r="S15" s="1" t="e">
        <f>'общая информация'!#REF!</f>
        <v>#REF!</v>
      </c>
    </row>
    <row r="16" spans="1:19" x14ac:dyDescent="0.25">
      <c r="A16" s="1">
        <v>10</v>
      </c>
      <c r="B16" s="1" t="str">
        <f>'общая информация'!B16</f>
        <v>Перевозинская</v>
      </c>
      <c r="C16" s="1">
        <f>'общая информация'!N16</f>
        <v>64</v>
      </c>
      <c r="D16" s="1">
        <f>'общая информация'!O16</f>
        <v>29</v>
      </c>
      <c r="E16" s="1">
        <f>'общая информация'!P16</f>
        <v>35</v>
      </c>
      <c r="F16" s="1">
        <f>'общая информация'!Q16</f>
        <v>0</v>
      </c>
      <c r="G16" s="1">
        <f>'общая информация'!N50</f>
        <v>67</v>
      </c>
      <c r="H16" s="1">
        <f>'общая информация'!P50</f>
        <v>32</v>
      </c>
      <c r="I16" s="1">
        <f>'общая информация'!Q50</f>
        <v>35</v>
      </c>
      <c r="J16" s="1">
        <f>'общая информация'!R50</f>
        <v>0</v>
      </c>
      <c r="K16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6" s="1" t="e">
        <f>'общая информация'!#REF!+'общая информация'!#REF!+'общая информация'!#REF!+'общая информация'!#REF!</f>
        <v>#REF!</v>
      </c>
      <c r="M16" s="1" t="e">
        <f>'общая информация'!#REF!+'общая информация'!#REF!+'общая информация'!#REF!+'общая информация'!#REF!+'общая информация'!#REF!</f>
        <v>#REF!</v>
      </c>
      <c r="N16" s="1" t="e">
        <f>'общая информация'!#REF!+'общая информация'!#REF!</f>
        <v>#REF!</v>
      </c>
      <c r="O16" s="1" t="e">
        <f>'общая информация'!#REF!</f>
        <v>#REF!</v>
      </c>
      <c r="P16" s="1" t="e">
        <f>'общая информация'!#REF!</f>
        <v>#REF!</v>
      </c>
      <c r="Q16" s="1" t="e">
        <f>'общая информация'!#REF!</f>
        <v>#REF!</v>
      </c>
      <c r="R16" s="1" t="e">
        <f>'общая информация'!#REF!</f>
        <v>#REF!</v>
      </c>
      <c r="S16" s="1" t="e">
        <f>'общая информация'!#REF!</f>
        <v>#REF!</v>
      </c>
    </row>
    <row r="17" spans="1:19" x14ac:dyDescent="0.25">
      <c r="A17" s="1">
        <v>11</v>
      </c>
      <c r="B17" s="1" t="str">
        <f>'общая информация'!B17</f>
        <v>Проскуринская ООШ</v>
      </c>
      <c r="C17" s="1">
        <f>'общая информация'!N17</f>
        <v>67</v>
      </c>
      <c r="D17" s="1">
        <f>'общая информация'!O17</f>
        <v>31</v>
      </c>
      <c r="E17" s="1">
        <f>'общая информация'!P17</f>
        <v>36</v>
      </c>
      <c r="F17" s="1">
        <f>'общая информация'!Q17</f>
        <v>0</v>
      </c>
      <c r="G17" s="1">
        <f>'общая информация'!N51</f>
        <v>65</v>
      </c>
      <c r="H17" s="1">
        <f>'общая информация'!P51</f>
        <v>29</v>
      </c>
      <c r="I17" s="1">
        <f>'общая информация'!Q51</f>
        <v>36</v>
      </c>
      <c r="J17" s="1">
        <f>'общая информация'!R51</f>
        <v>0</v>
      </c>
      <c r="K17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7" s="1" t="e">
        <f>'общая информация'!#REF!+'общая информация'!#REF!+'общая информация'!#REF!+'общая информация'!#REF!</f>
        <v>#REF!</v>
      </c>
      <c r="M17" s="1" t="e">
        <f>'общая информация'!#REF!+'общая информация'!#REF!+'общая информация'!#REF!+'общая информация'!#REF!+'общая информация'!#REF!</f>
        <v>#REF!</v>
      </c>
      <c r="N17" s="1" t="e">
        <f>'общая информация'!#REF!+'общая информация'!#REF!</f>
        <v>#REF!</v>
      </c>
      <c r="O17" s="1" t="e">
        <f>'общая информация'!#REF!</f>
        <v>#REF!</v>
      </c>
      <c r="P17" s="1" t="e">
        <f>'общая информация'!#REF!</f>
        <v>#REF!</v>
      </c>
      <c r="Q17" s="1" t="e">
        <f>'общая информация'!#REF!</f>
        <v>#REF!</v>
      </c>
      <c r="R17" s="1" t="e">
        <f>'общая информация'!#REF!</f>
        <v>#REF!</v>
      </c>
      <c r="S17" s="1" t="e">
        <f>'общая информация'!#REF!</f>
        <v>#REF!</v>
      </c>
    </row>
    <row r="18" spans="1:19" x14ac:dyDescent="0.25">
      <c r="A18" s="1">
        <v>12</v>
      </c>
      <c r="B18" s="1" t="str">
        <f>'общая информация'!B18</f>
        <v>Староалександровская</v>
      </c>
      <c r="C18" s="1">
        <f>'общая информация'!N18</f>
        <v>60</v>
      </c>
      <c r="D18" s="1">
        <f>'общая информация'!O18</f>
        <v>29</v>
      </c>
      <c r="E18" s="1">
        <f>'общая информация'!P18</f>
        <v>31</v>
      </c>
      <c r="F18" s="1">
        <f>'общая информация'!Q18</f>
        <v>0</v>
      </c>
      <c r="G18" s="1">
        <f>'общая информация'!N52</f>
        <v>62</v>
      </c>
      <c r="H18" s="1">
        <f>'общая информация'!P52</f>
        <v>31</v>
      </c>
      <c r="I18" s="1">
        <f>'общая информация'!Q52</f>
        <v>31</v>
      </c>
      <c r="J18" s="1">
        <f>'общая информация'!R52</f>
        <v>0</v>
      </c>
      <c r="K18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8" s="1" t="e">
        <f>'общая информация'!#REF!+'общая информация'!#REF!+'общая информация'!#REF!+'общая информация'!#REF!</f>
        <v>#REF!</v>
      </c>
      <c r="M18" s="1" t="e">
        <f>'общая информация'!#REF!+'общая информация'!#REF!+'общая информация'!#REF!+'общая информация'!#REF!+'общая информация'!#REF!</f>
        <v>#REF!</v>
      </c>
      <c r="N18" s="1" t="e">
        <f>'общая информация'!#REF!+'общая информация'!#REF!</f>
        <v>#REF!</v>
      </c>
      <c r="O18" s="1" t="e">
        <f>'общая информация'!#REF!</f>
        <v>#REF!</v>
      </c>
      <c r="P18" s="1" t="e">
        <f>'общая информация'!#REF!</f>
        <v>#REF!</v>
      </c>
      <c r="Q18" s="1" t="e">
        <f>'общая информация'!#REF!</f>
        <v>#REF!</v>
      </c>
      <c r="R18" s="1" t="e">
        <f>'общая информация'!#REF!</f>
        <v>#REF!</v>
      </c>
      <c r="S18" s="1" t="e">
        <f>'общая информация'!#REF!</f>
        <v>#REF!</v>
      </c>
    </row>
    <row r="19" spans="1:19" x14ac:dyDescent="0.25">
      <c r="A19" s="1">
        <v>13</v>
      </c>
      <c r="B19" s="1" t="str">
        <f>'общая информация'!B19</f>
        <v>Твердиловская</v>
      </c>
      <c r="C19" s="1">
        <f>'общая информация'!N19</f>
        <v>66</v>
      </c>
      <c r="D19" s="1">
        <f>'общая информация'!O19</f>
        <v>31</v>
      </c>
      <c r="E19" s="1">
        <f>'общая информация'!P19</f>
        <v>35</v>
      </c>
      <c r="F19" s="1">
        <f>'общая информация'!Q19</f>
        <v>0</v>
      </c>
      <c r="G19" s="1">
        <f>'общая информация'!N53</f>
        <v>66</v>
      </c>
      <c r="H19" s="1">
        <f>'общая информация'!P53</f>
        <v>31</v>
      </c>
      <c r="I19" s="1">
        <f>'общая информация'!Q53</f>
        <v>35</v>
      </c>
      <c r="J19" s="1">
        <f>'общая информация'!R53</f>
        <v>0</v>
      </c>
      <c r="K19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19" s="1" t="e">
        <f>'общая информация'!#REF!+'общая информация'!#REF!+'общая информация'!#REF!+'общая информация'!#REF!</f>
        <v>#REF!</v>
      </c>
      <c r="M19" s="1" t="e">
        <f>'общая информация'!#REF!+'общая информация'!#REF!+'общая информация'!#REF!+'общая информация'!#REF!+'общая информация'!#REF!</f>
        <v>#REF!</v>
      </c>
      <c r="N19" s="1" t="e">
        <f>'общая информация'!#REF!+'общая информация'!#REF!</f>
        <v>#REF!</v>
      </c>
      <c r="O19" s="1" t="e">
        <f>'общая информация'!#REF!</f>
        <v>#REF!</v>
      </c>
      <c r="P19" s="1" t="e">
        <f>'общая информация'!#REF!</f>
        <v>#REF!</v>
      </c>
      <c r="Q19" s="1" t="e">
        <f>'общая информация'!#REF!</f>
        <v>#REF!</v>
      </c>
      <c r="R19" s="1" t="e">
        <f>'общая информация'!#REF!</f>
        <v>#REF!</v>
      </c>
      <c r="S19" s="1" t="e">
        <f>'общая информация'!#REF!</f>
        <v>#REF!</v>
      </c>
    </row>
    <row r="20" spans="1:19" x14ac:dyDescent="0.25">
      <c r="A20" s="1">
        <v>14</v>
      </c>
      <c r="B20" s="1" t="str">
        <f>'общая информация'!B20</f>
        <v>Шахматовская</v>
      </c>
      <c r="C20" s="1">
        <f>'общая информация'!N20</f>
        <v>70</v>
      </c>
      <c r="D20" s="1">
        <f>'общая информация'!O20</f>
        <v>27</v>
      </c>
      <c r="E20" s="1">
        <f>'общая информация'!P20</f>
        <v>43</v>
      </c>
      <c r="F20" s="1">
        <f>'общая информация'!Q20</f>
        <v>0</v>
      </c>
      <c r="G20" s="1">
        <f>'общая информация'!N54</f>
        <v>72</v>
      </c>
      <c r="H20" s="1">
        <f>'общая информация'!P54</f>
        <v>29</v>
      </c>
      <c r="I20" s="1">
        <f>'общая информация'!Q54</f>
        <v>43</v>
      </c>
      <c r="J20" s="1">
        <f>'общая информация'!R54</f>
        <v>0</v>
      </c>
      <c r="K20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0" s="1" t="e">
        <f>'общая информация'!#REF!+'общая информация'!#REF!+'общая информация'!#REF!+'общая информация'!#REF!</f>
        <v>#REF!</v>
      </c>
      <c r="M20" s="1" t="e">
        <f>'общая информация'!#REF!+'общая информация'!#REF!+'общая информация'!#REF!+'общая информация'!#REF!+'общая информация'!#REF!</f>
        <v>#REF!</v>
      </c>
      <c r="N20" s="1" t="e">
        <f>'общая информация'!#REF!+'общая информация'!#REF!</f>
        <v>#REF!</v>
      </c>
      <c r="O20" s="1" t="e">
        <f>'общая информация'!#REF!</f>
        <v>#REF!</v>
      </c>
      <c r="P20" s="1" t="e">
        <f>'общая информация'!#REF!</f>
        <v>#REF!</v>
      </c>
      <c r="Q20" s="1" t="e">
        <f>'общая информация'!#REF!</f>
        <v>#REF!</v>
      </c>
      <c r="R20" s="1" t="e">
        <f>'общая информация'!#REF!</f>
        <v>#REF!</v>
      </c>
      <c r="S20" s="1" t="e">
        <f>'общая информация'!#REF!</f>
        <v>#REF!</v>
      </c>
    </row>
    <row r="21" spans="1:19" x14ac:dyDescent="0.25">
      <c r="A21" s="1">
        <v>15</v>
      </c>
      <c r="B21" s="1" t="str">
        <f>'общая информация'!B21</f>
        <v>Боровая СОШ</v>
      </c>
      <c r="C21" s="1">
        <f>'общая информация'!N21</f>
        <v>189</v>
      </c>
      <c r="D21" s="1">
        <f>'общая информация'!O21</f>
        <v>69</v>
      </c>
      <c r="E21" s="1">
        <f>'общая информация'!P21</f>
        <v>102</v>
      </c>
      <c r="F21" s="1">
        <f>'общая информация'!Q21</f>
        <v>18</v>
      </c>
      <c r="G21" s="1">
        <f>'общая информация'!N55</f>
        <v>188</v>
      </c>
      <c r="H21" s="1">
        <f>'общая информация'!P55</f>
        <v>69</v>
      </c>
      <c r="I21" s="1">
        <f>'общая информация'!Q55</f>
        <v>101</v>
      </c>
      <c r="J21" s="1">
        <f>'общая информация'!R55</f>
        <v>18</v>
      </c>
      <c r="K21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1" s="1" t="e">
        <f>'общая информация'!#REF!+'общая информация'!#REF!+'общая информация'!#REF!+'общая информация'!#REF!</f>
        <v>#REF!</v>
      </c>
      <c r="M21" s="1" t="e">
        <f>'общая информация'!#REF!+'общая информация'!#REF!+'общая информация'!#REF!+'общая информация'!#REF!+'общая информация'!#REF!</f>
        <v>#REF!</v>
      </c>
      <c r="N21" s="1" t="e">
        <f>'общая информация'!#REF!+'общая информация'!#REF!</f>
        <v>#REF!</v>
      </c>
      <c r="O21" s="1" t="e">
        <f>'общая информация'!#REF!</f>
        <v>#REF!</v>
      </c>
      <c r="P21" s="1" t="e">
        <f>'общая информация'!#REF!</f>
        <v>#REF!</v>
      </c>
      <c r="Q21" s="1" t="e">
        <f>'общая информация'!#REF!</f>
        <v>#REF!</v>
      </c>
      <c r="R21" s="1" t="e">
        <f>'общая информация'!#REF!</f>
        <v>#REF!</v>
      </c>
      <c r="S21" s="1" t="e">
        <f>'общая информация'!#REF!</f>
        <v>#REF!</v>
      </c>
    </row>
    <row r="22" spans="1:19" x14ac:dyDescent="0.25">
      <c r="A22" s="1">
        <v>16</v>
      </c>
      <c r="B22" s="1" t="str">
        <f>'общая информация'!B22</f>
        <v>Верхневязовская СОШ</v>
      </c>
      <c r="C22" s="1">
        <f>'общая информация'!N22</f>
        <v>101</v>
      </c>
      <c r="D22" s="1">
        <f>'общая информация'!O22</f>
        <v>42</v>
      </c>
      <c r="E22" s="1">
        <f>'общая информация'!P22</f>
        <v>53</v>
      </c>
      <c r="F22" s="1">
        <f>'общая информация'!Q22</f>
        <v>6</v>
      </c>
      <c r="G22" s="1">
        <f>'общая информация'!N56</f>
        <v>99</v>
      </c>
      <c r="H22" s="1">
        <f>'общая информация'!P56</f>
        <v>41</v>
      </c>
      <c r="I22" s="1">
        <f>'общая информация'!Q56</f>
        <v>53</v>
      </c>
      <c r="J22" s="1">
        <f>'общая информация'!R56</f>
        <v>5</v>
      </c>
      <c r="K22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2" s="1" t="e">
        <f>'общая информация'!#REF!+'общая информация'!#REF!+'общая информация'!#REF!+'общая информация'!#REF!</f>
        <v>#REF!</v>
      </c>
      <c r="M22" s="1" t="e">
        <f>'общая информация'!#REF!+'общая информация'!#REF!+'общая информация'!#REF!+'общая информация'!#REF!+'общая информация'!#REF!</f>
        <v>#REF!</v>
      </c>
      <c r="N22" s="1" t="e">
        <f>'общая информация'!#REF!+'общая информация'!#REF!</f>
        <v>#REF!</v>
      </c>
      <c r="O22" s="1" t="e">
        <f>'общая информация'!#REF!</f>
        <v>#REF!</v>
      </c>
      <c r="P22" s="1" t="e">
        <f>'общая информация'!#REF!</f>
        <v>#REF!</v>
      </c>
      <c r="Q22" s="1" t="e">
        <f>'общая информация'!#REF!</f>
        <v>#REF!</v>
      </c>
      <c r="R22" s="1" t="e">
        <f>'общая информация'!#REF!</f>
        <v>#REF!</v>
      </c>
      <c r="S22" s="1" t="e">
        <f>'общая информация'!#REF!</f>
        <v>#REF!</v>
      </c>
    </row>
    <row r="23" spans="1:19" x14ac:dyDescent="0.25">
      <c r="A23" s="1">
        <v>17</v>
      </c>
      <c r="B23" s="1" t="str">
        <f>'общая информация'!B23</f>
        <v>Державинская СОШ</v>
      </c>
      <c r="C23" s="1">
        <f>'общая информация'!N23</f>
        <v>79</v>
      </c>
      <c r="D23" s="1">
        <f>'общая информация'!O23</f>
        <v>37</v>
      </c>
      <c r="E23" s="1">
        <f>'общая информация'!P23</f>
        <v>39</v>
      </c>
      <c r="F23" s="1">
        <f>'общая информация'!Q23</f>
        <v>3</v>
      </c>
      <c r="G23" s="1">
        <f>'общая информация'!N57</f>
        <v>80</v>
      </c>
      <c r="H23" s="1">
        <f>'общая информация'!P57</f>
        <v>37</v>
      </c>
      <c r="I23" s="1">
        <f>'общая информация'!Q57</f>
        <v>40</v>
      </c>
      <c r="J23" s="1">
        <f>'общая информация'!R57</f>
        <v>3</v>
      </c>
      <c r="K23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3" s="1" t="e">
        <f>'общая информация'!#REF!+'общая информация'!#REF!+'общая информация'!#REF!+'общая информация'!#REF!</f>
        <v>#REF!</v>
      </c>
      <c r="M23" s="1" t="e">
        <f>'общая информация'!#REF!+'общая информация'!#REF!+'общая информация'!#REF!+'общая информация'!#REF!+'общая информация'!#REF!</f>
        <v>#REF!</v>
      </c>
      <c r="N23" s="1" t="e">
        <f>'общая информация'!#REF!+'общая информация'!#REF!</f>
        <v>#REF!</v>
      </c>
      <c r="O23" s="1" t="e">
        <f>'общая информация'!#REF!</f>
        <v>#REF!</v>
      </c>
      <c r="P23" s="1" t="e">
        <f>'общая информация'!#REF!</f>
        <v>#REF!</v>
      </c>
      <c r="Q23" s="1" t="e">
        <f>'общая информация'!#REF!</f>
        <v>#REF!</v>
      </c>
      <c r="R23" s="1" t="e">
        <f>'общая информация'!#REF!</f>
        <v>#REF!</v>
      </c>
      <c r="S23" s="1" t="e">
        <f>'общая информация'!#REF!</f>
        <v>#REF!</v>
      </c>
    </row>
    <row r="24" spans="1:19" x14ac:dyDescent="0.25">
      <c r="A24" s="1">
        <v>18</v>
      </c>
      <c r="B24" s="1" t="str">
        <f>'общая информация'!B24</f>
        <v>Елшанская СОШ</v>
      </c>
      <c r="C24" s="1">
        <f>'общая информация'!N24</f>
        <v>162</v>
      </c>
      <c r="D24" s="1">
        <f>'общая информация'!O24</f>
        <v>77</v>
      </c>
      <c r="E24" s="1">
        <f>'общая информация'!P24</f>
        <v>72</v>
      </c>
      <c r="F24" s="1">
        <f>'общая информация'!Q24</f>
        <v>13</v>
      </c>
      <c r="G24" s="1">
        <f>'общая информация'!N58</f>
        <v>161</v>
      </c>
      <c r="H24" s="1">
        <f>'общая информация'!P58</f>
        <v>77</v>
      </c>
      <c r="I24" s="1">
        <f>'общая информация'!Q58</f>
        <v>71</v>
      </c>
      <c r="J24" s="1">
        <f>'общая информация'!R58</f>
        <v>13</v>
      </c>
      <c r="K24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4" s="1" t="e">
        <f>'общая информация'!#REF!+'общая информация'!#REF!+'общая информация'!#REF!+'общая информация'!#REF!</f>
        <v>#REF!</v>
      </c>
      <c r="M24" s="1" t="e">
        <f>'общая информация'!#REF!+'общая информация'!#REF!+'общая информация'!#REF!+'общая информация'!#REF!+'общая информация'!#REF!</f>
        <v>#REF!</v>
      </c>
      <c r="N24" s="1" t="e">
        <f>'общая информация'!#REF!+'общая информация'!#REF!</f>
        <v>#REF!</v>
      </c>
      <c r="O24" s="1" t="e">
        <f>'общая информация'!#REF!</f>
        <v>#REF!</v>
      </c>
      <c r="P24" s="1" t="e">
        <f>'общая информация'!#REF!</f>
        <v>#REF!</v>
      </c>
      <c r="Q24" s="1" t="e">
        <f>'общая информация'!#REF!</f>
        <v>#REF!</v>
      </c>
      <c r="R24" s="1" t="e">
        <f>'общая информация'!#REF!</f>
        <v>#REF!</v>
      </c>
      <c r="S24" s="1" t="e">
        <f>'общая информация'!#REF!</f>
        <v>#REF!</v>
      </c>
    </row>
    <row r="25" spans="1:19" x14ac:dyDescent="0.25">
      <c r="A25" s="1">
        <v>19</v>
      </c>
      <c r="B25" s="1" t="str">
        <f>'общая информация'!B25</f>
        <v>Жилинская СОШ</v>
      </c>
      <c r="C25" s="1">
        <f>'общая информация'!N25</f>
        <v>65</v>
      </c>
      <c r="D25" s="1">
        <f>'общая информация'!O25</f>
        <v>29</v>
      </c>
      <c r="E25" s="1">
        <f>'общая информация'!P25</f>
        <v>30</v>
      </c>
      <c r="F25" s="1">
        <f>'общая информация'!Q25</f>
        <v>6</v>
      </c>
      <c r="G25" s="1">
        <f>'общая информация'!N59</f>
        <v>65</v>
      </c>
      <c r="H25" s="1">
        <f>'общая информация'!P59</f>
        <v>29</v>
      </c>
      <c r="I25" s="1">
        <f>'общая информация'!Q59</f>
        <v>30</v>
      </c>
      <c r="J25" s="1">
        <f>'общая информация'!R59</f>
        <v>6</v>
      </c>
      <c r="K25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5" s="1" t="e">
        <f>'общая информация'!#REF!+'общая информация'!#REF!+'общая информация'!#REF!+'общая информация'!#REF!</f>
        <v>#REF!</v>
      </c>
      <c r="M25" s="1" t="e">
        <f>'общая информация'!#REF!+'общая информация'!#REF!+'общая информация'!#REF!+'общая информация'!#REF!+'общая информация'!#REF!</f>
        <v>#REF!</v>
      </c>
      <c r="N25" s="1" t="e">
        <f>'общая информация'!#REF!+'общая информация'!#REF!</f>
        <v>#REF!</v>
      </c>
      <c r="O25" s="1" t="e">
        <f>'общая информация'!#REF!</f>
        <v>#REF!</v>
      </c>
      <c r="P25" s="1" t="e">
        <f>'общая информация'!#REF!</f>
        <v>#REF!</v>
      </c>
      <c r="Q25" s="1" t="e">
        <f>'общая информация'!#REF!</f>
        <v>#REF!</v>
      </c>
      <c r="R25" s="1" t="e">
        <f>'общая информация'!#REF!</f>
        <v>#REF!</v>
      </c>
      <c r="S25" s="1" t="e">
        <f>'общая информация'!#REF!</f>
        <v>#REF!</v>
      </c>
    </row>
    <row r="26" spans="1:19" x14ac:dyDescent="0.25">
      <c r="A26" s="1">
        <v>20</v>
      </c>
      <c r="B26" s="1" t="str">
        <f>'общая информация'!B26</f>
        <v>Искровская СОШ</v>
      </c>
      <c r="C26" s="1">
        <f>'общая информация'!N26</f>
        <v>149</v>
      </c>
      <c r="D26" s="1">
        <f>'общая информация'!O26</f>
        <v>56</v>
      </c>
      <c r="E26" s="1">
        <f>'общая информация'!P26</f>
        <v>86</v>
      </c>
      <c r="F26" s="1">
        <f>'общая информация'!Q26</f>
        <v>7</v>
      </c>
      <c r="G26" s="1">
        <f>'общая информация'!N60</f>
        <v>149</v>
      </c>
      <c r="H26" s="1">
        <f>'общая информация'!P60</f>
        <v>57</v>
      </c>
      <c r="I26" s="1">
        <f>'общая информация'!Q60</f>
        <v>85</v>
      </c>
      <c r="J26" s="1">
        <f>'общая информация'!R60</f>
        <v>7</v>
      </c>
      <c r="K26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6" s="1" t="e">
        <f>'общая информация'!#REF!+'общая информация'!#REF!+'общая информация'!#REF!+'общая информация'!#REF!</f>
        <v>#REF!</v>
      </c>
      <c r="M26" s="1" t="e">
        <f>'общая информация'!#REF!+'общая информация'!#REF!+'общая информация'!#REF!+'общая информация'!#REF!+'общая информация'!#REF!</f>
        <v>#REF!</v>
      </c>
      <c r="N26" s="1" t="e">
        <f>'общая информация'!#REF!+'общая информация'!#REF!</f>
        <v>#REF!</v>
      </c>
      <c r="O26" s="1" t="e">
        <f>'общая информация'!#REF!</f>
        <v>#REF!</v>
      </c>
      <c r="P26" s="1" t="e">
        <f>'общая информация'!#REF!</f>
        <v>#REF!</v>
      </c>
      <c r="Q26" s="1" t="e">
        <f>'общая информация'!#REF!</f>
        <v>#REF!</v>
      </c>
      <c r="R26" s="1" t="e">
        <f>'общая информация'!#REF!</f>
        <v>#REF!</v>
      </c>
      <c r="S26" s="1" t="e">
        <f>'общая информация'!#REF!</f>
        <v>#REF!</v>
      </c>
    </row>
    <row r="27" spans="1:19" x14ac:dyDescent="0.25">
      <c r="A27" s="1">
        <v>21</v>
      </c>
      <c r="B27" s="1" t="str">
        <f>'общая информация'!B27</f>
        <v>Красногвардейская</v>
      </c>
      <c r="C27" s="1">
        <f>'общая информация'!N27</f>
        <v>482</v>
      </c>
      <c r="D27" s="1">
        <f>'общая информация'!O27</f>
        <v>230</v>
      </c>
      <c r="E27" s="1">
        <f>'общая информация'!P27</f>
        <v>247</v>
      </c>
      <c r="F27" s="1">
        <f>'общая информация'!Q27</f>
        <v>5</v>
      </c>
      <c r="G27" s="1">
        <f>'общая информация'!N61</f>
        <v>485</v>
      </c>
      <c r="H27" s="1">
        <f>'общая информация'!P61</f>
        <v>231</v>
      </c>
      <c r="I27" s="1">
        <f>'общая информация'!Q61</f>
        <v>249</v>
      </c>
      <c r="J27" s="1">
        <f>'общая информация'!R61</f>
        <v>5</v>
      </c>
      <c r="K27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7" s="1" t="e">
        <f>'общая информация'!#REF!+'общая информация'!#REF!+'общая информация'!#REF!+'общая информация'!#REF!</f>
        <v>#REF!</v>
      </c>
      <c r="M27" s="1" t="e">
        <f>'общая информация'!#REF!+'общая информация'!#REF!+'общая информация'!#REF!+'общая информация'!#REF!+'общая информация'!#REF!</f>
        <v>#REF!</v>
      </c>
      <c r="N27" s="1" t="e">
        <f>'общая информация'!#REF!+'общая информация'!#REF!</f>
        <v>#REF!</v>
      </c>
      <c r="O27" s="1" t="e">
        <f>'общая информация'!#REF!</f>
        <v>#REF!</v>
      </c>
      <c r="P27" s="1" t="e">
        <f>'общая информация'!#REF!</f>
        <v>#REF!</v>
      </c>
      <c r="Q27" s="1" t="e">
        <f>'общая информация'!#REF!</f>
        <v>#REF!</v>
      </c>
      <c r="R27" s="1" t="e">
        <f>'общая информация'!#REF!</f>
        <v>#REF!</v>
      </c>
      <c r="S27" s="1" t="e">
        <f>'общая информация'!#REF!</f>
        <v>#REF!</v>
      </c>
    </row>
    <row r="28" spans="1:19" x14ac:dyDescent="0.25">
      <c r="A28" s="1">
        <v>22</v>
      </c>
      <c r="B28" s="1" t="str">
        <f>'общая информация'!B28</f>
        <v>Филиал Каменносарминский</v>
      </c>
      <c r="C28" s="1">
        <f>'общая информация'!N28</f>
        <v>33</v>
      </c>
      <c r="D28" s="1">
        <f>'общая информация'!O28</f>
        <v>16</v>
      </c>
      <c r="E28" s="1">
        <f>'общая информация'!P28</f>
        <v>17</v>
      </c>
      <c r="F28" s="1">
        <f>'общая информация'!Q28</f>
        <v>0</v>
      </c>
      <c r="G28" s="1">
        <f>'общая информация'!N62</f>
        <v>33</v>
      </c>
      <c r="H28" s="1">
        <f>'общая информация'!P62</f>
        <v>16</v>
      </c>
      <c r="I28" s="1">
        <f>'общая информация'!Q62</f>
        <v>17</v>
      </c>
      <c r="J28" s="1">
        <f>'общая информация'!R62</f>
        <v>0</v>
      </c>
      <c r="K28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8" s="1" t="e">
        <f>'общая информация'!#REF!+'общая информация'!#REF!+'общая информация'!#REF!+'общая информация'!#REF!</f>
        <v>#REF!</v>
      </c>
      <c r="M28" s="1" t="e">
        <f>'общая информация'!#REF!+'общая информация'!#REF!+'общая информация'!#REF!+'общая информация'!#REF!+'общая информация'!#REF!</f>
        <v>#REF!</v>
      </c>
      <c r="N28" s="1" t="e">
        <f>'общая информация'!#REF!+'общая информация'!#REF!</f>
        <v>#REF!</v>
      </c>
      <c r="O28" s="1" t="e">
        <f>'общая информация'!#REF!</f>
        <v>#REF!</v>
      </c>
      <c r="P28" s="1" t="e">
        <f>'общая информация'!#REF!</f>
        <v>#REF!</v>
      </c>
      <c r="Q28" s="1" t="e">
        <f>'общая информация'!#REF!</f>
        <v>#REF!</v>
      </c>
      <c r="R28" s="1" t="e">
        <f>'общая информация'!#REF!</f>
        <v>#REF!</v>
      </c>
      <c r="S28" s="1" t="e">
        <f>'общая информация'!#REF!</f>
        <v>#REF!</v>
      </c>
    </row>
    <row r="29" spans="1:19" x14ac:dyDescent="0.25">
      <c r="A29" s="1">
        <v>23</v>
      </c>
      <c r="B29" s="1" t="str">
        <f>'общая информация'!B29</f>
        <v>Новоалександровская</v>
      </c>
      <c r="C29" s="1">
        <f>'общая информация'!N29</f>
        <v>275</v>
      </c>
      <c r="D29" s="1">
        <f>'общая информация'!O29</f>
        <v>142</v>
      </c>
      <c r="E29" s="1">
        <f>'общая информация'!P29</f>
        <v>125</v>
      </c>
      <c r="F29" s="1">
        <f>'общая информация'!Q29</f>
        <v>8</v>
      </c>
      <c r="G29" s="1">
        <f>'общая информация'!N63</f>
        <v>273</v>
      </c>
      <c r="H29" s="1">
        <f>'общая информация'!P63</f>
        <v>141</v>
      </c>
      <c r="I29" s="1">
        <f>'общая информация'!Q63</f>
        <v>123</v>
      </c>
      <c r="J29" s="1">
        <f>'общая информация'!R63</f>
        <v>9</v>
      </c>
      <c r="K29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29" s="1" t="e">
        <f>'общая информация'!#REF!+'общая информация'!#REF!+'общая информация'!#REF!+'общая информация'!#REF!</f>
        <v>#REF!</v>
      </c>
      <c r="M29" s="1" t="e">
        <f>'общая информация'!#REF!+'общая информация'!#REF!+'общая информация'!#REF!+'общая информация'!#REF!+'общая информация'!#REF!</f>
        <v>#REF!</v>
      </c>
      <c r="N29" s="1" t="e">
        <f>'общая информация'!#REF!+'общая информация'!#REF!</f>
        <v>#REF!</v>
      </c>
      <c r="O29" s="1" t="e">
        <f>'общая информация'!#REF!</f>
        <v>#REF!</v>
      </c>
      <c r="P29" s="1" t="e">
        <f>'общая информация'!#REF!</f>
        <v>#REF!</v>
      </c>
      <c r="Q29" s="1" t="e">
        <f>'общая информация'!#REF!</f>
        <v>#REF!</v>
      </c>
      <c r="R29" s="1" t="e">
        <f>'общая информация'!#REF!</f>
        <v>#REF!</v>
      </c>
      <c r="S29" s="1" t="e">
        <f>'общая информация'!#REF!</f>
        <v>#REF!</v>
      </c>
    </row>
    <row r="30" spans="1:19" x14ac:dyDescent="0.25">
      <c r="A30" s="1">
        <v>24</v>
      </c>
      <c r="B30" s="1" t="str">
        <f>'общая информация'!B30</f>
        <v>Филиал Дмитриевский</v>
      </c>
      <c r="C30" s="1">
        <f>'общая информация'!N30</f>
        <v>51</v>
      </c>
      <c r="D30" s="1">
        <f>'общая информация'!O30</f>
        <v>23</v>
      </c>
      <c r="E30" s="1">
        <f>'общая информация'!P30</f>
        <v>28</v>
      </c>
      <c r="F30" s="1">
        <f>'общая информация'!Q30</f>
        <v>0</v>
      </c>
      <c r="G30" s="1">
        <f>'общая информация'!N64</f>
        <v>49</v>
      </c>
      <c r="H30" s="1">
        <f>'общая информация'!P64</f>
        <v>23</v>
      </c>
      <c r="I30" s="1">
        <f>'общая информация'!Q64</f>
        <v>26</v>
      </c>
      <c r="J30" s="1">
        <f>'общая информация'!R64</f>
        <v>0</v>
      </c>
      <c r="K30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0" s="1" t="e">
        <f>'общая информация'!#REF!+'общая информация'!#REF!+'общая информация'!#REF!+'общая информация'!#REF!</f>
        <v>#REF!</v>
      </c>
      <c r="M30" s="1" t="e">
        <f>'общая информация'!#REF!+'общая информация'!#REF!+'общая информация'!#REF!+'общая информация'!#REF!+'общая информация'!#REF!</f>
        <v>#REF!</v>
      </c>
      <c r="N30" s="1" t="e">
        <f>'общая информация'!#REF!+'общая информация'!#REF!</f>
        <v>#REF!</v>
      </c>
      <c r="O30" s="1" t="e">
        <f>'общая информация'!#REF!</f>
        <v>#REF!</v>
      </c>
      <c r="P30" s="1" t="e">
        <f>'общая информация'!#REF!</f>
        <v>#REF!</v>
      </c>
      <c r="Q30" s="1" t="e">
        <f>'общая информация'!#REF!</f>
        <v>#REF!</v>
      </c>
      <c r="R30" s="1" t="e">
        <f>'общая информация'!#REF!</f>
        <v>#REF!</v>
      </c>
      <c r="S30" s="1" t="e">
        <f>'общая информация'!#REF!</f>
        <v>#REF!</v>
      </c>
    </row>
    <row r="31" spans="1:19" x14ac:dyDescent="0.25">
      <c r="A31" s="1">
        <v>25</v>
      </c>
      <c r="B31" s="1" t="str">
        <f>'общая информация'!B31</f>
        <v>Палимовская СОШ</v>
      </c>
      <c r="C31" s="1">
        <f>'общая информация'!N31</f>
        <v>332</v>
      </c>
      <c r="D31" s="1">
        <f>'общая информация'!O31</f>
        <v>153</v>
      </c>
      <c r="E31" s="1">
        <f>'общая информация'!P31</f>
        <v>157</v>
      </c>
      <c r="F31" s="1">
        <f>'общая информация'!Q31</f>
        <v>22</v>
      </c>
      <c r="G31" s="1">
        <f>'общая информация'!N65</f>
        <v>329</v>
      </c>
      <c r="H31" s="1">
        <f>'общая информация'!P65</f>
        <v>153</v>
      </c>
      <c r="I31" s="1">
        <f>'общая информация'!Q65</f>
        <v>155</v>
      </c>
      <c r="J31" s="1">
        <f>'общая информация'!R65</f>
        <v>21</v>
      </c>
      <c r="K31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1" s="1" t="e">
        <f>'общая информация'!#REF!+'общая информация'!#REF!+'общая информация'!#REF!+'общая информация'!#REF!</f>
        <v>#REF!</v>
      </c>
      <c r="M31" s="1" t="e">
        <f>'общая информация'!#REF!+'общая информация'!#REF!+'общая информация'!#REF!+'общая информация'!#REF!+'общая информация'!#REF!</f>
        <v>#REF!</v>
      </c>
      <c r="N31" s="1" t="e">
        <f>'общая информация'!#REF!+'общая информация'!#REF!</f>
        <v>#REF!</v>
      </c>
      <c r="O31" s="1" t="e">
        <f>'общая информация'!#REF!</f>
        <v>#REF!</v>
      </c>
      <c r="P31" s="1" t="e">
        <f>'общая информация'!#REF!</f>
        <v>#REF!</v>
      </c>
      <c r="Q31" s="1" t="e">
        <f>'общая информация'!#REF!</f>
        <v>#REF!</v>
      </c>
      <c r="R31" s="1" t="e">
        <f>'общая информация'!#REF!</f>
        <v>#REF!</v>
      </c>
      <c r="S31" s="1" t="e">
        <f>'общая информация'!#REF!</f>
        <v>#REF!</v>
      </c>
    </row>
    <row r="32" spans="1:19" x14ac:dyDescent="0.25">
      <c r="A32" s="1">
        <v>26</v>
      </c>
      <c r="B32" s="1" t="str">
        <f>'общая информация'!B32</f>
        <v>Подколкинская СОШ</v>
      </c>
      <c r="C32" s="1">
        <f>'общая информация'!N32</f>
        <v>134</v>
      </c>
      <c r="D32" s="1">
        <f>'общая информация'!O32</f>
        <v>62</v>
      </c>
      <c r="E32" s="1">
        <f>'общая информация'!P32</f>
        <v>65</v>
      </c>
      <c r="F32" s="1">
        <f>'общая информация'!Q32</f>
        <v>7</v>
      </c>
      <c r="G32" s="1">
        <f>'общая информация'!N66</f>
        <v>134</v>
      </c>
      <c r="H32" s="1">
        <f>'общая информация'!P66</f>
        <v>62</v>
      </c>
      <c r="I32" s="1">
        <f>'общая информация'!Q66</f>
        <v>65</v>
      </c>
      <c r="J32" s="1">
        <f>'общая информация'!R66</f>
        <v>7</v>
      </c>
      <c r="K32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2" s="1" t="e">
        <f>'общая информация'!#REF!+'общая информация'!#REF!+'общая информация'!#REF!+'общая информация'!#REF!</f>
        <v>#REF!</v>
      </c>
      <c r="M32" s="1" t="e">
        <f>'общая информация'!#REF!+'общая информация'!#REF!+'общая информация'!#REF!+'общая информация'!#REF!+'общая информация'!#REF!</f>
        <v>#REF!</v>
      </c>
      <c r="N32" s="1" t="e">
        <f>'общая информация'!#REF!+'общая информация'!#REF!</f>
        <v>#REF!</v>
      </c>
      <c r="O32" s="1" t="e">
        <f>'общая информация'!#REF!</f>
        <v>#REF!</v>
      </c>
      <c r="P32" s="1" t="e">
        <f>'общая информация'!#REF!</f>
        <v>#REF!</v>
      </c>
      <c r="Q32" s="1" t="e">
        <f>'общая информация'!#REF!</f>
        <v>#REF!</v>
      </c>
      <c r="R32" s="1" t="e">
        <f>'общая информация'!#REF!</f>
        <v>#REF!</v>
      </c>
      <c r="S32" s="1" t="e">
        <f>'общая информация'!#REF!</f>
        <v>#REF!</v>
      </c>
    </row>
    <row r="33" spans="1:19" x14ac:dyDescent="0.25">
      <c r="A33" s="1">
        <v>27</v>
      </c>
      <c r="B33" s="1" t="str">
        <f>'общая информация'!B33</f>
        <v>Преображенская СОШ</v>
      </c>
      <c r="C33" s="1">
        <f>'общая информация'!N33</f>
        <v>93</v>
      </c>
      <c r="D33" s="1">
        <f>'общая информация'!O33</f>
        <v>55</v>
      </c>
      <c r="E33" s="1">
        <f>'общая информация'!P33</f>
        <v>38</v>
      </c>
      <c r="F33" s="1">
        <f>'общая информация'!Q33</f>
        <v>0</v>
      </c>
      <c r="G33" s="1">
        <f>'общая информация'!N67</f>
        <v>93</v>
      </c>
      <c r="H33" s="1">
        <f>'общая информация'!P67</f>
        <v>55</v>
      </c>
      <c r="I33" s="1">
        <f>'общая информация'!Q67</f>
        <v>38</v>
      </c>
      <c r="J33" s="1">
        <f>'общая информация'!R67</f>
        <v>0</v>
      </c>
      <c r="K33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3" s="1" t="e">
        <f>'общая информация'!#REF!+'общая информация'!#REF!+'общая информация'!#REF!+'общая информация'!#REF!</f>
        <v>#REF!</v>
      </c>
      <c r="M33" s="1" t="e">
        <f>'общая информация'!#REF!+'общая информация'!#REF!+'общая информация'!#REF!+'общая информация'!#REF!+'общая информация'!#REF!</f>
        <v>#REF!</v>
      </c>
      <c r="N33" s="1" t="e">
        <f>'общая информация'!#REF!+'общая информация'!#REF!</f>
        <v>#REF!</v>
      </c>
      <c r="O33" s="1" t="e">
        <f>'общая информация'!#REF!</f>
        <v>#REF!</v>
      </c>
      <c r="P33" s="1" t="e">
        <f>'общая информация'!#REF!</f>
        <v>#REF!</v>
      </c>
      <c r="Q33" s="1" t="e">
        <f>'общая информация'!#REF!</f>
        <v>#REF!</v>
      </c>
      <c r="R33" s="1" t="e">
        <f>'общая информация'!#REF!</f>
        <v>#REF!</v>
      </c>
      <c r="S33" s="1" t="e">
        <f>'общая информация'!#REF!</f>
        <v>#REF!</v>
      </c>
    </row>
    <row r="34" spans="1:19" x14ac:dyDescent="0.25">
      <c r="A34" s="1">
        <v>28</v>
      </c>
      <c r="B34" s="1" t="str">
        <f>'общая информация'!B34</f>
        <v>Сухореченская СОШ</v>
      </c>
      <c r="C34" s="1">
        <f>'общая информация'!N34</f>
        <v>193</v>
      </c>
      <c r="D34" s="1">
        <f>'общая информация'!O34</f>
        <v>95</v>
      </c>
      <c r="E34" s="1">
        <f>'общая информация'!P34</f>
        <v>95</v>
      </c>
      <c r="F34" s="1">
        <f>'общая информация'!Q34</f>
        <v>3</v>
      </c>
      <c r="G34" s="1">
        <f>'общая информация'!N68</f>
        <v>195</v>
      </c>
      <c r="H34" s="1">
        <f>'общая информация'!P68</f>
        <v>96</v>
      </c>
      <c r="I34" s="1">
        <f>'общая информация'!Q68</f>
        <v>96</v>
      </c>
      <c r="J34" s="1">
        <f>'общая информация'!R68</f>
        <v>3</v>
      </c>
      <c r="K34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4" s="1" t="e">
        <f>'общая информация'!#REF!+'общая информация'!#REF!+'общая информация'!#REF!+'общая информация'!#REF!</f>
        <v>#REF!</v>
      </c>
      <c r="M34" s="1" t="e">
        <f>'общая информация'!#REF!+'общая информация'!#REF!+'общая информация'!#REF!+'общая информация'!#REF!+'общая информация'!#REF!</f>
        <v>#REF!</v>
      </c>
      <c r="N34" s="1" t="e">
        <f>'общая информация'!#REF!+'общая информация'!#REF!</f>
        <v>#REF!</v>
      </c>
      <c r="O34" s="1" t="e">
        <f>'общая информация'!#REF!</f>
        <v>#REF!</v>
      </c>
      <c r="P34" s="1" t="e">
        <f>'общая информация'!#REF!</f>
        <v>#REF!</v>
      </c>
      <c r="Q34" s="1" t="e">
        <f>'общая информация'!#REF!</f>
        <v>#REF!</v>
      </c>
      <c r="R34" s="1" t="e">
        <f>'общая информация'!#REF!</f>
        <v>#REF!</v>
      </c>
      <c r="S34" s="1" t="e">
        <f>'общая информация'!#REF!</f>
        <v>#REF!</v>
      </c>
    </row>
    <row r="35" spans="1:19" x14ac:dyDescent="0.25">
      <c r="A35" s="1">
        <v>29</v>
      </c>
      <c r="B35" s="1" t="str">
        <f>'общая информация'!B35</f>
        <v>Троицкая СОШ</v>
      </c>
      <c r="C35" s="1">
        <f>'общая информация'!N35</f>
        <v>77</v>
      </c>
      <c r="D35" s="1">
        <f>'общая информация'!O35</f>
        <v>31</v>
      </c>
      <c r="E35" s="1">
        <f>'общая информация'!P35</f>
        <v>38</v>
      </c>
      <c r="F35" s="1">
        <f>'общая информация'!Q35</f>
        <v>8</v>
      </c>
      <c r="G35" s="1">
        <f>'общая информация'!N69</f>
        <v>81</v>
      </c>
      <c r="H35" s="1">
        <f>'общая информация'!P69</f>
        <v>33</v>
      </c>
      <c r="I35" s="1">
        <f>'общая информация'!Q69</f>
        <v>40</v>
      </c>
      <c r="J35" s="1">
        <f>'общая информация'!R69</f>
        <v>8</v>
      </c>
      <c r="K35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5" s="1" t="e">
        <f>'общая информация'!#REF!+'общая информация'!#REF!+'общая информация'!#REF!+'общая информация'!#REF!</f>
        <v>#REF!</v>
      </c>
      <c r="M35" s="1" t="e">
        <f>'общая информация'!#REF!+'общая информация'!#REF!+'общая информация'!#REF!+'общая информация'!#REF!+'общая информация'!#REF!</f>
        <v>#REF!</v>
      </c>
      <c r="N35" s="1" t="e">
        <f>'общая информация'!#REF!+'общая информация'!#REF!</f>
        <v>#REF!</v>
      </c>
      <c r="O35" s="1" t="e">
        <f>'общая информация'!#REF!</f>
        <v>#REF!</v>
      </c>
      <c r="P35" s="1" t="e">
        <f>'общая информация'!#REF!</f>
        <v>#REF!</v>
      </c>
      <c r="Q35" s="1" t="e">
        <f>'общая информация'!#REF!</f>
        <v>#REF!</v>
      </c>
      <c r="R35" s="1" t="e">
        <f>'общая информация'!#REF!</f>
        <v>#REF!</v>
      </c>
      <c r="S35" s="1" t="e">
        <f>'общая информация'!#REF!</f>
        <v>#REF!</v>
      </c>
    </row>
    <row r="36" spans="1:19" x14ac:dyDescent="0.25">
      <c r="A36" s="1">
        <v>30</v>
      </c>
      <c r="B36" s="1" t="str">
        <f>'общая информация'!B36</f>
        <v>филиал Березовский</v>
      </c>
      <c r="C36" s="1">
        <f>'общая информация'!N36</f>
        <v>25</v>
      </c>
      <c r="D36" s="1">
        <f>'общая информация'!O36</f>
        <v>14</v>
      </c>
      <c r="E36" s="1">
        <f>'общая информация'!P36</f>
        <v>11</v>
      </c>
      <c r="F36" s="1">
        <f>'общая информация'!Q36</f>
        <v>0</v>
      </c>
      <c r="G36" s="1">
        <f>'общая информация'!N70</f>
        <v>25</v>
      </c>
      <c r="H36" s="1">
        <f>'общая информация'!P70</f>
        <v>14</v>
      </c>
      <c r="I36" s="1">
        <f>'общая информация'!Q70</f>
        <v>11</v>
      </c>
      <c r="J36" s="1">
        <f>'общая информация'!R70</f>
        <v>0</v>
      </c>
      <c r="K36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6" s="1" t="e">
        <f>'общая информация'!#REF!+'общая информация'!#REF!+'общая информация'!#REF!+'общая информация'!#REF!</f>
        <v>#REF!</v>
      </c>
      <c r="M36" s="1" t="e">
        <f>'общая информация'!#REF!+'общая информация'!#REF!+'общая информация'!#REF!+'общая информация'!#REF!+'общая информация'!#REF!</f>
        <v>#REF!</v>
      </c>
      <c r="N36" s="1" t="e">
        <f>'общая информация'!#REF!+'общая информация'!#REF!</f>
        <v>#REF!</v>
      </c>
      <c r="O36" s="1" t="e">
        <f>'общая информация'!#REF!</f>
        <v>#REF!</v>
      </c>
      <c r="P36" s="1" t="e">
        <f>'общая информация'!#REF!</f>
        <v>#REF!</v>
      </c>
      <c r="Q36" s="1" t="e">
        <f>'общая информация'!#REF!</f>
        <v>#REF!</v>
      </c>
      <c r="R36" s="1" t="e">
        <f>'общая информация'!#REF!</f>
        <v>#REF!</v>
      </c>
      <c r="S36" s="1" t="e">
        <f>'общая информация'!#REF!</f>
        <v>#REF!</v>
      </c>
    </row>
    <row r="37" spans="1:19" x14ac:dyDescent="0.25">
      <c r="A37" s="1">
        <v>31</v>
      </c>
      <c r="B37" s="1" t="str">
        <f>'общая информация'!B37</f>
        <v>Тупиковская СОШ</v>
      </c>
      <c r="C37" s="1">
        <f>'общая информация'!N37</f>
        <v>92</v>
      </c>
      <c r="D37" s="1">
        <f>'общая информация'!O37</f>
        <v>39</v>
      </c>
      <c r="E37" s="1">
        <f>'общая информация'!P37</f>
        <v>42</v>
      </c>
      <c r="F37" s="1">
        <f>'общая информация'!Q37</f>
        <v>11</v>
      </c>
      <c r="G37" s="1">
        <f>'общая информация'!N71</f>
        <v>90</v>
      </c>
      <c r="H37" s="1">
        <f>'общая информация'!P71</f>
        <v>38</v>
      </c>
      <c r="I37" s="1">
        <f>'общая информация'!Q71</f>
        <v>41</v>
      </c>
      <c r="J37" s="1">
        <f>'общая информация'!R71</f>
        <v>11</v>
      </c>
      <c r="K37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7" s="1" t="e">
        <f>'общая информация'!#REF!+'общая информация'!#REF!+'общая информация'!#REF!+'общая информация'!#REF!</f>
        <v>#REF!</v>
      </c>
      <c r="M37" s="1" t="e">
        <f>'общая информация'!#REF!+'общая информация'!#REF!+'общая информация'!#REF!+'общая информация'!#REF!+'общая информация'!#REF!</f>
        <v>#REF!</v>
      </c>
      <c r="N37" s="1" t="e">
        <f>'общая информация'!#REF!+'общая информация'!#REF!</f>
        <v>#REF!</v>
      </c>
      <c r="O37" s="1" t="e">
        <f>'общая информация'!#REF!</f>
        <v>#REF!</v>
      </c>
      <c r="P37" s="1" t="e">
        <f>'общая информация'!#REF!</f>
        <v>#REF!</v>
      </c>
      <c r="Q37" s="1" t="e">
        <f>'общая информация'!#REF!</f>
        <v>#REF!</v>
      </c>
      <c r="R37" s="1" t="e">
        <f>'общая информация'!#REF!</f>
        <v>#REF!</v>
      </c>
      <c r="S37" s="1" t="e">
        <f>'общая информация'!#REF!</f>
        <v>#REF!</v>
      </c>
    </row>
    <row r="38" spans="1:19" x14ac:dyDescent="0.25">
      <c r="A38" s="1"/>
      <c r="B38" s="1"/>
      <c r="C38" s="1">
        <f>'общая информация'!N38</f>
        <v>3527</v>
      </c>
      <c r="D38" s="1">
        <f>'общая информация'!O38</f>
        <v>1659</v>
      </c>
      <c r="E38" s="1">
        <f>'общая информация'!P38</f>
        <v>1751</v>
      </c>
      <c r="F38" s="1">
        <f>'общая информация'!Q38</f>
        <v>117</v>
      </c>
      <c r="G38" s="1">
        <f>'общая информация'!N72</f>
        <v>3526</v>
      </c>
      <c r="H38" s="1">
        <f>'общая информация'!P72</f>
        <v>1663</v>
      </c>
      <c r="I38" s="1">
        <f>'общая информация'!Q72</f>
        <v>1747</v>
      </c>
      <c r="J38" s="1">
        <f>'общая информация'!R72</f>
        <v>116</v>
      </c>
      <c r="K38" s="1" t="e">
        <f>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информация'!#REF!+'общая информация'!#REF!</f>
        <v>#REF!</v>
      </c>
      <c r="L38" s="1" t="e">
        <f>'общая информация'!#REF!+'общая информация'!#REF!+'общая информация'!#REF!+'общая информация'!#REF!</f>
        <v>#REF!</v>
      </c>
      <c r="M38" s="1" t="e">
        <f>'общая информация'!#REF!+'общая информация'!#REF!+'общая информация'!#REF!+'общая информация'!#REF!+'общая информация'!#REF!</f>
        <v>#REF!</v>
      </c>
      <c r="N38" s="1" t="e">
        <f>'общая информация'!#REF!+'общая информация'!#REF!</f>
        <v>#REF!</v>
      </c>
      <c r="O38" s="1" t="e">
        <f>SUM(O7:O37)</f>
        <v>#REF!</v>
      </c>
      <c r="P38" s="1" t="e">
        <f>SUM(P7:P37)</f>
        <v>#REF!</v>
      </c>
      <c r="Q38" s="1" t="e">
        <f>SUM(Q7:Q37)</f>
        <v>#REF!</v>
      </c>
      <c r="R38" s="1" t="e">
        <f>SUM(R7:R37)</f>
        <v>#REF!</v>
      </c>
      <c r="S38" s="1" t="e">
        <f>'общая информация'!#REF!</f>
        <v>#REF!</v>
      </c>
    </row>
  </sheetData>
  <mergeCells count="5">
    <mergeCell ref="A2:H3"/>
    <mergeCell ref="C5:F5"/>
    <mergeCell ref="G5:J5"/>
    <mergeCell ref="K5:N5"/>
    <mergeCell ref="O5:R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opLeftCell="A13" workbookViewId="0">
      <selection activeCell="B13" sqref="B13:B21"/>
    </sheetView>
  </sheetViews>
  <sheetFormatPr defaultRowHeight="15" x14ac:dyDescent="0.25"/>
  <cols>
    <col min="2" max="2" width="38.140625" customWidth="1"/>
    <col min="3" max="3" width="57.42578125" customWidth="1"/>
  </cols>
  <sheetData>
    <row r="2" spans="1:12" x14ac:dyDescent="0.25">
      <c r="A2" s="165" t="s">
        <v>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4" spans="1:12" x14ac:dyDescent="0.25">
      <c r="A4" t="s">
        <v>38</v>
      </c>
      <c r="B4" s="165" t="s">
        <v>1155</v>
      </c>
      <c r="C4" s="165"/>
      <c r="D4" s="165"/>
    </row>
    <row r="6" spans="1:12" x14ac:dyDescent="0.25">
      <c r="B6" t="s">
        <v>39</v>
      </c>
    </row>
    <row r="7" spans="1:12" x14ac:dyDescent="0.25">
      <c r="B7" t="s">
        <v>40</v>
      </c>
      <c r="C7" t="s">
        <v>41</v>
      </c>
    </row>
    <row r="8" spans="1:12" ht="49.5" customHeight="1" x14ac:dyDescent="0.25">
      <c r="B8" t="s">
        <v>1157</v>
      </c>
      <c r="C8" t="s">
        <v>1156</v>
      </c>
    </row>
    <row r="10" spans="1:12" ht="165" customHeight="1" x14ac:dyDescent="0.25">
      <c r="B10" t="s">
        <v>42</v>
      </c>
      <c r="C10" t="s">
        <v>43</v>
      </c>
    </row>
    <row r="13" spans="1:12" x14ac:dyDescent="0.25">
      <c r="B13" s="166" t="s">
        <v>44</v>
      </c>
      <c r="C13" s="1"/>
    </row>
    <row r="14" spans="1:12" x14ac:dyDescent="0.25">
      <c r="B14" s="167"/>
      <c r="C14" s="1" t="s">
        <v>111</v>
      </c>
    </row>
    <row r="15" spans="1:12" x14ac:dyDescent="0.25">
      <c r="B15" s="167"/>
      <c r="C15" s="1" t="s">
        <v>112</v>
      </c>
    </row>
    <row r="16" spans="1:12" x14ac:dyDescent="0.25">
      <c r="B16" s="167"/>
      <c r="C16" s="1" t="s">
        <v>113</v>
      </c>
    </row>
    <row r="17" spans="2:3" x14ac:dyDescent="0.25">
      <c r="B17" s="167"/>
      <c r="C17" s="1" t="s">
        <v>114</v>
      </c>
    </row>
    <row r="18" spans="2:3" x14ac:dyDescent="0.25">
      <c r="B18" s="167"/>
      <c r="C18" s="1" t="s">
        <v>115</v>
      </c>
    </row>
    <row r="19" spans="2:3" x14ac:dyDescent="0.25">
      <c r="B19" s="167"/>
      <c r="C19" s="1" t="s">
        <v>116</v>
      </c>
    </row>
    <row r="20" spans="2:3" x14ac:dyDescent="0.25">
      <c r="B20" s="167"/>
      <c r="C20" s="1" t="s">
        <v>117</v>
      </c>
    </row>
    <row r="21" spans="2:3" x14ac:dyDescent="0.25">
      <c r="B21" s="168"/>
      <c r="C21" s="1" t="s">
        <v>118</v>
      </c>
    </row>
  </sheetData>
  <mergeCells count="3">
    <mergeCell ref="A2:L2"/>
    <mergeCell ref="B4:D4"/>
    <mergeCell ref="B13:B2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6"/>
  <sheetViews>
    <sheetView workbookViewId="0">
      <selection activeCell="A2" sqref="A2"/>
    </sheetView>
  </sheetViews>
  <sheetFormatPr defaultRowHeight="15" x14ac:dyDescent="0.25"/>
  <cols>
    <col min="1" max="1" width="5.140625" customWidth="1"/>
    <col min="2" max="2" width="34.42578125" customWidth="1"/>
    <col min="3" max="4" width="13.140625" bestFit="1" customWidth="1"/>
    <col min="5" max="5" width="11.140625" customWidth="1"/>
    <col min="6" max="6" width="10.85546875" customWidth="1"/>
    <col min="10" max="11" width="13.140625" bestFit="1" customWidth="1"/>
    <col min="12" max="12" width="27.140625" customWidth="1"/>
    <col min="14" max="14" width="19.5703125" bestFit="1" customWidth="1"/>
    <col min="17" max="17" width="30.28515625" customWidth="1"/>
  </cols>
  <sheetData>
    <row r="2" spans="1:14" x14ac:dyDescent="0.25">
      <c r="A2" s="93" t="s">
        <v>662</v>
      </c>
      <c r="B2" s="93"/>
    </row>
    <row r="3" spans="1:14" x14ac:dyDescent="0.25">
      <c r="A3" s="1" t="s">
        <v>1</v>
      </c>
      <c r="B3" s="1" t="s">
        <v>119</v>
      </c>
      <c r="C3" s="1" t="s">
        <v>45</v>
      </c>
      <c r="D3" s="1" t="s">
        <v>46</v>
      </c>
      <c r="E3" s="1" t="s">
        <v>120</v>
      </c>
      <c r="F3" s="1" t="s">
        <v>55</v>
      </c>
      <c r="G3" s="1" t="s">
        <v>54</v>
      </c>
      <c r="H3" s="1" t="s">
        <v>56</v>
      </c>
      <c r="I3" s="1" t="s">
        <v>58</v>
      </c>
      <c r="J3" s="1" t="s">
        <v>57</v>
      </c>
      <c r="K3" s="1" t="s">
        <v>528</v>
      </c>
      <c r="L3" s="1" t="s">
        <v>121</v>
      </c>
      <c r="M3" s="1" t="s">
        <v>663</v>
      </c>
      <c r="N3" s="1"/>
    </row>
    <row r="4" spans="1:14" ht="20.25" customHeight="1" x14ac:dyDescent="0.25">
      <c r="A4" s="1">
        <v>1</v>
      </c>
      <c r="B4" s="1" t="s">
        <v>76</v>
      </c>
      <c r="C4" s="1">
        <v>87.5</v>
      </c>
      <c r="D4" s="1">
        <v>5</v>
      </c>
      <c r="E4" s="1">
        <v>68.3</v>
      </c>
      <c r="F4" s="1">
        <v>65.5</v>
      </c>
      <c r="G4" s="1">
        <v>71.5</v>
      </c>
      <c r="H4" s="1">
        <v>70</v>
      </c>
      <c r="I4" s="1">
        <v>82</v>
      </c>
      <c r="J4" s="1"/>
      <c r="K4" s="1"/>
      <c r="L4" s="1">
        <v>74.099999999999994</v>
      </c>
      <c r="M4" s="1">
        <v>68</v>
      </c>
      <c r="N4" s="1"/>
    </row>
    <row r="5" spans="1:14" x14ac:dyDescent="0.25">
      <c r="A5" s="1">
        <v>2</v>
      </c>
      <c r="B5" s="1" t="s">
        <v>80</v>
      </c>
      <c r="C5" s="1">
        <v>67.7</v>
      </c>
      <c r="D5" s="1">
        <v>4.2</v>
      </c>
      <c r="E5" s="1">
        <v>65.5</v>
      </c>
      <c r="F5" s="1"/>
      <c r="G5" s="1">
        <v>69</v>
      </c>
      <c r="H5" s="1">
        <v>68</v>
      </c>
      <c r="I5" s="1">
        <v>66.7</v>
      </c>
      <c r="J5" s="1"/>
      <c r="K5" s="1"/>
      <c r="L5" s="1">
        <v>67.400000000000006</v>
      </c>
      <c r="M5" s="1">
        <v>64</v>
      </c>
      <c r="N5" s="1"/>
    </row>
    <row r="6" spans="1:14" ht="16.5" customHeight="1" x14ac:dyDescent="0.25">
      <c r="A6" s="1">
        <v>3</v>
      </c>
      <c r="B6" s="1" t="s">
        <v>51</v>
      </c>
      <c r="C6" s="1">
        <v>62</v>
      </c>
      <c r="D6" s="1">
        <v>4</v>
      </c>
      <c r="E6" s="1"/>
      <c r="F6" s="1"/>
      <c r="G6" s="1"/>
      <c r="H6" s="1"/>
      <c r="I6" s="1"/>
      <c r="J6" s="1"/>
      <c r="K6" s="1"/>
      <c r="L6" s="1">
        <v>62</v>
      </c>
      <c r="M6" s="1">
        <v>55.95</v>
      </c>
      <c r="N6" s="1"/>
    </row>
    <row r="7" spans="1:14" x14ac:dyDescent="0.25">
      <c r="A7" s="1">
        <v>4</v>
      </c>
      <c r="B7" s="1" t="s">
        <v>50</v>
      </c>
      <c r="C7" s="1">
        <v>73.099999999999994</v>
      </c>
      <c r="D7" s="1">
        <v>5</v>
      </c>
      <c r="E7" s="1">
        <v>44.7</v>
      </c>
      <c r="F7" s="1"/>
      <c r="G7" s="1"/>
      <c r="H7" s="1"/>
      <c r="I7" s="1">
        <v>57.2</v>
      </c>
      <c r="J7" s="1">
        <v>51.7</v>
      </c>
      <c r="K7" s="1">
        <v>83</v>
      </c>
      <c r="L7" s="1">
        <v>61.9</v>
      </c>
      <c r="M7" s="1">
        <v>55.14</v>
      </c>
      <c r="N7" s="1"/>
    </row>
    <row r="8" spans="1:14" x14ac:dyDescent="0.25">
      <c r="A8" s="1">
        <v>5</v>
      </c>
      <c r="B8" s="1" t="s">
        <v>81</v>
      </c>
      <c r="C8" s="1">
        <v>60.3</v>
      </c>
      <c r="D8" s="1">
        <v>4.7</v>
      </c>
      <c r="E8" s="1"/>
      <c r="F8" s="1"/>
      <c r="G8" s="1"/>
      <c r="H8" s="1"/>
      <c r="I8" s="1"/>
      <c r="J8" s="1"/>
      <c r="K8" s="1"/>
      <c r="L8" s="1">
        <v>60.3</v>
      </c>
      <c r="M8" s="1">
        <v>44.33</v>
      </c>
      <c r="N8" s="1"/>
    </row>
    <row r="9" spans="1:14" x14ac:dyDescent="0.25">
      <c r="A9" s="1">
        <v>6</v>
      </c>
      <c r="B9" s="1" t="s">
        <v>47</v>
      </c>
      <c r="C9" s="1">
        <v>60</v>
      </c>
      <c r="D9" s="1">
        <v>4.4000000000000004</v>
      </c>
      <c r="E9" s="1">
        <v>54.8</v>
      </c>
      <c r="F9" s="1">
        <v>64</v>
      </c>
      <c r="G9" s="1">
        <v>47.5</v>
      </c>
      <c r="H9" s="1">
        <v>55</v>
      </c>
      <c r="I9" s="1">
        <v>64.5</v>
      </c>
      <c r="J9" s="1"/>
      <c r="K9" s="1"/>
      <c r="L9" s="1">
        <v>57.6</v>
      </c>
      <c r="M9" s="1">
        <v>43.77</v>
      </c>
      <c r="N9" s="1"/>
    </row>
    <row r="10" spans="1:14" x14ac:dyDescent="0.25">
      <c r="A10" s="1">
        <v>7</v>
      </c>
      <c r="B10" s="1" t="s">
        <v>52</v>
      </c>
      <c r="C10" s="1">
        <v>58</v>
      </c>
      <c r="D10" s="1">
        <v>4</v>
      </c>
      <c r="E10" s="1">
        <v>45</v>
      </c>
      <c r="F10" s="1"/>
      <c r="G10" s="1">
        <v>51</v>
      </c>
      <c r="H10" s="1"/>
      <c r="I10" s="1"/>
      <c r="J10" s="1">
        <v>51.5</v>
      </c>
      <c r="K10" s="1"/>
      <c r="L10" s="1">
        <v>51.4</v>
      </c>
      <c r="M10" s="1">
        <v>43.5</v>
      </c>
      <c r="N10" s="1"/>
    </row>
    <row r="11" spans="1:14" x14ac:dyDescent="0.25">
      <c r="A11" s="1">
        <v>8</v>
      </c>
      <c r="B11" s="1" t="s">
        <v>78</v>
      </c>
      <c r="C11" s="1">
        <v>63.3</v>
      </c>
      <c r="D11" s="1">
        <v>4.2</v>
      </c>
      <c r="E11" s="1">
        <v>37.700000000000003</v>
      </c>
      <c r="F11" s="1"/>
      <c r="G11" s="1">
        <v>47</v>
      </c>
      <c r="H11" s="1"/>
      <c r="I11" s="1">
        <v>46.8</v>
      </c>
      <c r="J11" s="1"/>
      <c r="K11" s="1"/>
      <c r="L11" s="1">
        <v>48.7</v>
      </c>
      <c r="M11" s="1">
        <v>62.87</v>
      </c>
      <c r="N11" s="1"/>
    </row>
    <row r="12" spans="1:14" x14ac:dyDescent="0.25">
      <c r="A12" s="1"/>
      <c r="B12" s="1" t="s">
        <v>856</v>
      </c>
      <c r="C12" s="1">
        <v>69.2</v>
      </c>
      <c r="D12" s="1">
        <v>4.5</v>
      </c>
      <c r="E12" s="1">
        <v>55.3</v>
      </c>
      <c r="F12" s="1">
        <v>65</v>
      </c>
      <c r="G12" s="1">
        <v>57.9</v>
      </c>
      <c r="H12" s="1">
        <v>67.2</v>
      </c>
      <c r="I12" s="1">
        <v>58.8</v>
      </c>
      <c r="J12" s="1">
        <v>51.6</v>
      </c>
      <c r="K12" s="1">
        <v>83</v>
      </c>
      <c r="L12" s="1">
        <v>63.5</v>
      </c>
      <c r="M12" s="1">
        <v>59.57</v>
      </c>
      <c r="N12" s="1"/>
    </row>
    <row r="13" spans="1:14" x14ac:dyDescent="0.25">
      <c r="A13" s="1"/>
      <c r="B13" s="1" t="s">
        <v>123</v>
      </c>
      <c r="C13" s="1">
        <v>74</v>
      </c>
      <c r="D13" s="1">
        <v>4.5</v>
      </c>
      <c r="E13" s="1">
        <v>57</v>
      </c>
      <c r="F13" s="1">
        <v>62</v>
      </c>
      <c r="G13" s="1">
        <v>58</v>
      </c>
      <c r="H13" s="1">
        <v>64</v>
      </c>
      <c r="I13" s="1">
        <v>62</v>
      </c>
      <c r="J13" s="1">
        <v>60</v>
      </c>
      <c r="K13" s="1">
        <v>67</v>
      </c>
      <c r="L13" s="1" t="s">
        <v>664</v>
      </c>
      <c r="M13" s="1">
        <v>63.31</v>
      </c>
      <c r="N13" s="1"/>
    </row>
    <row r="14" spans="1:14" x14ac:dyDescent="0.25">
      <c r="A14" s="1"/>
      <c r="B14" s="1" t="s">
        <v>665</v>
      </c>
      <c r="C14" s="1">
        <v>68.599999999999994</v>
      </c>
      <c r="D14" s="1">
        <v>4.5</v>
      </c>
      <c r="E14" s="1">
        <v>50.2</v>
      </c>
      <c r="F14" s="1">
        <v>43</v>
      </c>
      <c r="G14" s="1">
        <v>46.6</v>
      </c>
      <c r="H14" s="1">
        <v>57.4</v>
      </c>
      <c r="I14" s="1">
        <v>58.8</v>
      </c>
      <c r="J14" s="1">
        <v>68.400000000000006</v>
      </c>
      <c r="K14" s="1" t="s">
        <v>591</v>
      </c>
      <c r="L14" s="1"/>
      <c r="M14" s="1"/>
      <c r="N14" s="1"/>
    </row>
    <row r="18" spans="1:29" ht="15" customHeight="1" x14ac:dyDescent="0.25">
      <c r="A18" s="164" t="s">
        <v>670</v>
      </c>
      <c r="B18" s="164" t="s">
        <v>683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"/>
      <c r="P18" s="164" t="s">
        <v>670</v>
      </c>
      <c r="Q18" s="164" t="s">
        <v>819</v>
      </c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"/>
    </row>
    <row r="19" spans="1:29" x14ac:dyDescent="0.25">
      <c r="A19" s="164"/>
      <c r="B19" s="1" t="s">
        <v>671</v>
      </c>
      <c r="C19" s="1" t="s">
        <v>45</v>
      </c>
      <c r="D19" s="1" t="s">
        <v>66</v>
      </c>
      <c r="E19" s="1" t="s">
        <v>528</v>
      </c>
      <c r="F19" s="1" t="s">
        <v>291</v>
      </c>
      <c r="G19" s="1" t="s">
        <v>672</v>
      </c>
      <c r="H19" s="1" t="s">
        <v>673</v>
      </c>
      <c r="I19" s="1" t="s">
        <v>674</v>
      </c>
      <c r="J19" s="1" t="s">
        <v>675</v>
      </c>
      <c r="K19" s="1" t="s">
        <v>262</v>
      </c>
      <c r="L19" s="1" t="s">
        <v>69</v>
      </c>
      <c r="M19" s="1" t="s">
        <v>676</v>
      </c>
      <c r="N19" s="1" t="s">
        <v>677</v>
      </c>
      <c r="P19" s="164"/>
      <c r="Q19" s="1" t="s">
        <v>671</v>
      </c>
      <c r="R19" s="1" t="s">
        <v>45</v>
      </c>
      <c r="S19" s="1" t="s">
        <v>66</v>
      </c>
      <c r="T19" s="1" t="s">
        <v>528</v>
      </c>
      <c r="U19" s="1" t="s">
        <v>291</v>
      </c>
      <c r="V19" s="1" t="s">
        <v>672</v>
      </c>
      <c r="W19" s="1" t="s">
        <v>673</v>
      </c>
      <c r="X19" s="1" t="s">
        <v>674</v>
      </c>
      <c r="Y19" s="1" t="s">
        <v>675</v>
      </c>
      <c r="Z19" s="1" t="s">
        <v>262</v>
      </c>
      <c r="AA19" s="1" t="s">
        <v>69</v>
      </c>
      <c r="AB19" s="1" t="s">
        <v>676</v>
      </c>
      <c r="AC19" s="1" t="s">
        <v>677</v>
      </c>
    </row>
    <row r="20" spans="1:29" x14ac:dyDescent="0.25">
      <c r="A20" s="1">
        <v>1</v>
      </c>
      <c r="B20" s="1" t="s">
        <v>78</v>
      </c>
      <c r="C20" s="1">
        <v>4.3</v>
      </c>
      <c r="D20" s="1">
        <v>3.6</v>
      </c>
      <c r="E20" s="1">
        <v>3.3</v>
      </c>
      <c r="F20" s="1"/>
      <c r="G20" s="1">
        <v>4</v>
      </c>
      <c r="H20" s="1"/>
      <c r="I20" s="1">
        <v>3.3</v>
      </c>
      <c r="J20" s="1">
        <v>3.5</v>
      </c>
      <c r="K20" s="1">
        <v>4</v>
      </c>
      <c r="L20" s="1"/>
      <c r="M20" s="1"/>
      <c r="N20" s="1">
        <f>(C20+D20+E20+G20+I20+J20+K20)/7</f>
        <v>3.7142857142857144</v>
      </c>
      <c r="P20" s="1">
        <v>1</v>
      </c>
      <c r="Q20" s="1" t="s">
        <v>78</v>
      </c>
      <c r="R20" s="1">
        <v>90</v>
      </c>
      <c r="S20" s="1">
        <v>38</v>
      </c>
      <c r="T20" s="1">
        <v>33</v>
      </c>
      <c r="U20" s="1" t="s">
        <v>591</v>
      </c>
      <c r="V20" s="1" t="s">
        <v>820</v>
      </c>
      <c r="W20" s="1" t="s">
        <v>821</v>
      </c>
      <c r="X20" s="1" t="s">
        <v>822</v>
      </c>
      <c r="Y20" s="1" t="s">
        <v>823</v>
      </c>
      <c r="Z20" s="1">
        <v>100</v>
      </c>
      <c r="AA20" s="1" t="s">
        <v>591</v>
      </c>
      <c r="AB20" s="1" t="s">
        <v>591</v>
      </c>
      <c r="AC20" s="1">
        <v>55.7</v>
      </c>
    </row>
    <row r="21" spans="1:29" x14ac:dyDescent="0.25">
      <c r="A21" s="1">
        <v>2</v>
      </c>
      <c r="B21" s="1" t="s">
        <v>79</v>
      </c>
      <c r="C21" s="1">
        <v>4</v>
      </c>
      <c r="D21" s="1">
        <v>3.5</v>
      </c>
      <c r="E21" s="1">
        <v>3.4</v>
      </c>
      <c r="F21" s="1"/>
      <c r="G21" s="1">
        <v>3</v>
      </c>
      <c r="H21" s="1">
        <v>3.6</v>
      </c>
      <c r="I21" s="1">
        <v>3.8</v>
      </c>
      <c r="J21" s="1">
        <v>3.4</v>
      </c>
      <c r="K21" s="1"/>
      <c r="L21" s="1">
        <v>3</v>
      </c>
      <c r="M21" s="1"/>
      <c r="N21" s="1">
        <f>(C21+D21+E21+G21+H21+I21+J21+L21)/8</f>
        <v>3.4624999999999999</v>
      </c>
      <c r="P21" s="1">
        <v>2</v>
      </c>
      <c r="Q21" s="1" t="s">
        <v>79</v>
      </c>
      <c r="R21" s="1">
        <v>79</v>
      </c>
      <c r="S21" s="1">
        <v>35.700000000000003</v>
      </c>
      <c r="T21" s="1">
        <v>43</v>
      </c>
      <c r="U21" s="1" t="s">
        <v>591</v>
      </c>
      <c r="V21" s="1" t="s">
        <v>824</v>
      </c>
      <c r="W21" s="1" t="s">
        <v>825</v>
      </c>
      <c r="X21" s="1" t="s">
        <v>825</v>
      </c>
      <c r="Y21" s="1" t="s">
        <v>826</v>
      </c>
      <c r="Z21" s="1" t="s">
        <v>591</v>
      </c>
      <c r="AA21" s="1">
        <v>33</v>
      </c>
      <c r="AB21" s="1" t="s">
        <v>591</v>
      </c>
      <c r="AC21" s="1">
        <v>49.2</v>
      </c>
    </row>
    <row r="22" spans="1:29" x14ac:dyDescent="0.25">
      <c r="A22" s="1">
        <v>3</v>
      </c>
      <c r="B22" s="1" t="s">
        <v>80</v>
      </c>
      <c r="C22" s="1">
        <v>4.5</v>
      </c>
      <c r="D22" s="1">
        <v>4.5</v>
      </c>
      <c r="E22" s="1"/>
      <c r="F22" s="1"/>
      <c r="G22" s="1">
        <v>4</v>
      </c>
      <c r="H22" s="1">
        <v>4</v>
      </c>
      <c r="I22" s="1">
        <v>3.7</v>
      </c>
      <c r="J22" s="1">
        <v>3.9</v>
      </c>
      <c r="K22" s="1"/>
      <c r="L22" s="1">
        <v>3</v>
      </c>
      <c r="M22" s="1"/>
      <c r="N22" s="1">
        <f>(C22+D22+G22+H22+I22+J22+L22)/7</f>
        <v>3.9428571428571426</v>
      </c>
      <c r="P22" s="1">
        <v>3</v>
      </c>
      <c r="Q22" s="1" t="s">
        <v>80</v>
      </c>
      <c r="R22" s="1">
        <v>100</v>
      </c>
      <c r="S22" s="1">
        <v>62.5</v>
      </c>
      <c r="T22" s="1" t="s">
        <v>591</v>
      </c>
      <c r="U22" s="1" t="s">
        <v>591</v>
      </c>
      <c r="V22" s="1" t="s">
        <v>827</v>
      </c>
      <c r="W22" s="1" t="s">
        <v>827</v>
      </c>
      <c r="X22" s="1" t="s">
        <v>828</v>
      </c>
      <c r="Y22" s="1" t="s">
        <v>829</v>
      </c>
      <c r="Z22" s="1" t="s">
        <v>591</v>
      </c>
      <c r="AA22" s="1">
        <v>0</v>
      </c>
      <c r="AB22" s="1" t="s">
        <v>591</v>
      </c>
      <c r="AC22" s="1">
        <v>71.5</v>
      </c>
    </row>
    <row r="23" spans="1:29" x14ac:dyDescent="0.25">
      <c r="A23" s="1">
        <v>4</v>
      </c>
      <c r="B23" s="1" t="s">
        <v>47</v>
      </c>
      <c r="C23" s="1">
        <v>4</v>
      </c>
      <c r="D23" s="1">
        <v>3.9</v>
      </c>
      <c r="E23" s="1">
        <v>3.8</v>
      </c>
      <c r="F23" s="1"/>
      <c r="G23" s="1">
        <v>4.3</v>
      </c>
      <c r="H23" s="1">
        <v>3.5</v>
      </c>
      <c r="I23" s="1">
        <v>3</v>
      </c>
      <c r="J23" s="1">
        <v>3.6</v>
      </c>
      <c r="K23" s="1">
        <v>3</v>
      </c>
      <c r="L23" s="1">
        <v>3</v>
      </c>
      <c r="M23" s="1"/>
      <c r="N23" s="1">
        <f>(C23+D23+E23+G23+H23+I23+J23+K23+L23)/9</f>
        <v>3.5666666666666669</v>
      </c>
      <c r="P23" s="1">
        <v>4</v>
      </c>
      <c r="Q23" s="1" t="s">
        <v>47</v>
      </c>
      <c r="R23" s="1">
        <v>50</v>
      </c>
      <c r="S23" s="1">
        <v>56.3</v>
      </c>
      <c r="T23" s="1">
        <v>75</v>
      </c>
      <c r="U23" s="1" t="s">
        <v>591</v>
      </c>
      <c r="V23" s="1" t="s">
        <v>830</v>
      </c>
      <c r="W23" s="1" t="s">
        <v>820</v>
      </c>
      <c r="X23" s="1" t="s">
        <v>824</v>
      </c>
      <c r="Y23" s="1" t="s">
        <v>826</v>
      </c>
      <c r="Z23" s="1">
        <v>0</v>
      </c>
      <c r="AA23" s="1">
        <v>0</v>
      </c>
      <c r="AB23" s="1" t="s">
        <v>591</v>
      </c>
      <c r="AC23" s="1">
        <v>37.799999999999997</v>
      </c>
    </row>
    <row r="24" spans="1:29" x14ac:dyDescent="0.25">
      <c r="A24" s="1">
        <v>5</v>
      </c>
      <c r="B24" s="1" t="s">
        <v>81</v>
      </c>
      <c r="C24" s="1">
        <v>4.3</v>
      </c>
      <c r="D24" s="1">
        <v>4</v>
      </c>
      <c r="E24" s="1">
        <v>3.3</v>
      </c>
      <c r="F24" s="1"/>
      <c r="G24" s="1"/>
      <c r="H24" s="1"/>
      <c r="I24" s="1">
        <v>3.3</v>
      </c>
      <c r="J24" s="1">
        <v>4.2</v>
      </c>
      <c r="K24" s="1"/>
      <c r="L24" s="1">
        <v>3.5</v>
      </c>
      <c r="M24" s="1"/>
      <c r="N24" s="1">
        <f>(C24+D24+E24+I24+J24)/5</f>
        <v>3.8200000000000003</v>
      </c>
      <c r="P24" s="1">
        <v>5</v>
      </c>
      <c r="Q24" s="1" t="s">
        <v>81</v>
      </c>
      <c r="R24" s="1">
        <v>91.7</v>
      </c>
      <c r="S24" s="1">
        <v>66.7</v>
      </c>
      <c r="T24" s="1">
        <v>33.299999999999997</v>
      </c>
      <c r="U24" s="1" t="s">
        <v>591</v>
      </c>
      <c r="V24" s="1" t="s">
        <v>821</v>
      </c>
      <c r="W24" s="1" t="s">
        <v>821</v>
      </c>
      <c r="X24" s="1" t="s">
        <v>831</v>
      </c>
      <c r="Y24" s="1" t="s">
        <v>827</v>
      </c>
      <c r="Z24" s="1" t="s">
        <v>591</v>
      </c>
      <c r="AA24" s="1">
        <v>50</v>
      </c>
      <c r="AB24" s="1" t="s">
        <v>591</v>
      </c>
      <c r="AC24" s="1">
        <v>62.5</v>
      </c>
    </row>
    <row r="25" spans="1:29" x14ac:dyDescent="0.25">
      <c r="A25" s="1">
        <v>6</v>
      </c>
      <c r="B25" s="1" t="s">
        <v>48</v>
      </c>
      <c r="C25" s="1">
        <v>3.7</v>
      </c>
      <c r="D25" s="1">
        <v>3.5</v>
      </c>
      <c r="E25" s="1"/>
      <c r="F25" s="1"/>
      <c r="G25" s="1"/>
      <c r="H25" s="1"/>
      <c r="I25" s="1">
        <v>3.3</v>
      </c>
      <c r="J25" s="1">
        <v>3.3</v>
      </c>
      <c r="K25" s="1"/>
      <c r="L25" s="1"/>
      <c r="M25" s="1"/>
      <c r="N25" s="1">
        <f>(C25+D25+I25+J25)/4</f>
        <v>3.45</v>
      </c>
      <c r="P25" s="1">
        <v>6</v>
      </c>
      <c r="Q25" s="1" t="s">
        <v>48</v>
      </c>
      <c r="R25" s="1">
        <v>57</v>
      </c>
      <c r="S25" s="1">
        <v>42.9</v>
      </c>
      <c r="T25" s="1" t="s">
        <v>591</v>
      </c>
      <c r="U25" s="1" t="s">
        <v>591</v>
      </c>
      <c r="V25" s="1" t="s">
        <v>821</v>
      </c>
      <c r="W25" s="1" t="s">
        <v>821</v>
      </c>
      <c r="X25" s="1" t="s">
        <v>832</v>
      </c>
      <c r="Y25" s="1" t="s">
        <v>833</v>
      </c>
      <c r="Z25" s="1" t="s">
        <v>591</v>
      </c>
      <c r="AA25" s="1" t="s">
        <v>591</v>
      </c>
      <c r="AB25" s="1" t="s">
        <v>591</v>
      </c>
      <c r="AC25" s="1">
        <v>37.4</v>
      </c>
    </row>
    <row r="26" spans="1:29" x14ac:dyDescent="0.25">
      <c r="A26" s="1">
        <v>7</v>
      </c>
      <c r="B26" s="1" t="s">
        <v>678</v>
      </c>
      <c r="C26" s="1">
        <v>4.2</v>
      </c>
      <c r="D26" s="1">
        <v>3.6</v>
      </c>
      <c r="E26" s="1">
        <v>3.5</v>
      </c>
      <c r="F26" s="1">
        <v>3.6</v>
      </c>
      <c r="G26" s="1">
        <v>5</v>
      </c>
      <c r="H26" s="1">
        <v>3.8</v>
      </c>
      <c r="I26" s="1">
        <v>3.5</v>
      </c>
      <c r="J26" s="1">
        <v>3.7</v>
      </c>
      <c r="K26" s="1"/>
      <c r="L26" s="1">
        <v>5</v>
      </c>
      <c r="M26" s="1"/>
      <c r="N26" s="1">
        <f>(C26+D26+E26+F26+G26+H26+I26+J26+L26)/9</f>
        <v>3.9888888888888889</v>
      </c>
      <c r="P26" s="1">
        <v>7</v>
      </c>
      <c r="Q26" s="1" t="s">
        <v>848</v>
      </c>
      <c r="R26" s="1">
        <v>97</v>
      </c>
      <c r="S26" s="1">
        <v>31</v>
      </c>
      <c r="T26" s="1">
        <v>38.1</v>
      </c>
      <c r="U26" s="1">
        <v>50</v>
      </c>
      <c r="V26" s="1" t="s">
        <v>827</v>
      </c>
      <c r="W26" s="1" t="s">
        <v>834</v>
      </c>
      <c r="X26" s="1" t="s">
        <v>835</v>
      </c>
      <c r="Y26" s="1" t="s">
        <v>836</v>
      </c>
      <c r="Z26" s="1" t="s">
        <v>591</v>
      </c>
      <c r="AA26" s="1">
        <v>100</v>
      </c>
      <c r="AB26" s="1" t="s">
        <v>591</v>
      </c>
      <c r="AC26" s="1">
        <v>63.4</v>
      </c>
    </row>
    <row r="27" spans="1:29" x14ac:dyDescent="0.25">
      <c r="A27" s="1">
        <v>8</v>
      </c>
      <c r="B27" s="1" t="s">
        <v>83</v>
      </c>
      <c r="C27" s="1">
        <v>4.5999999999999996</v>
      </c>
      <c r="D27" s="1">
        <v>3.9</v>
      </c>
      <c r="E27" s="1">
        <v>3.5</v>
      </c>
      <c r="F27" s="1">
        <v>3.7</v>
      </c>
      <c r="G27" s="1">
        <v>4</v>
      </c>
      <c r="H27" s="1">
        <v>3.5</v>
      </c>
      <c r="I27" s="1">
        <v>3.5</v>
      </c>
      <c r="J27" s="1">
        <v>4.5</v>
      </c>
      <c r="K27" s="1"/>
      <c r="L27" s="1"/>
      <c r="M27" s="1"/>
      <c r="N27" s="1">
        <f>(C27+D27+E27+F27+G27+H27+I27+J27)/8</f>
        <v>3.9</v>
      </c>
      <c r="P27" s="1">
        <v>8</v>
      </c>
      <c r="Q27" s="1" t="s">
        <v>83</v>
      </c>
      <c r="R27" s="1">
        <v>100</v>
      </c>
      <c r="S27" s="1">
        <v>63.2</v>
      </c>
      <c r="T27" s="1">
        <v>66.7</v>
      </c>
      <c r="U27" s="1">
        <v>50</v>
      </c>
      <c r="V27" s="1" t="s">
        <v>827</v>
      </c>
      <c r="W27" s="1" t="s">
        <v>820</v>
      </c>
      <c r="X27" s="1" t="s">
        <v>837</v>
      </c>
      <c r="Y27" s="1" t="s">
        <v>827</v>
      </c>
      <c r="Z27" s="1" t="s">
        <v>591</v>
      </c>
      <c r="AA27" s="1" t="s">
        <v>591</v>
      </c>
      <c r="AB27" s="1" t="s">
        <v>591</v>
      </c>
      <c r="AC27" s="1">
        <v>73.099999999999994</v>
      </c>
    </row>
    <row r="28" spans="1:29" x14ac:dyDescent="0.25">
      <c r="A28" s="1">
        <v>9</v>
      </c>
      <c r="B28" s="1" t="s">
        <v>50</v>
      </c>
      <c r="C28" s="1">
        <v>4.0999999999999996</v>
      </c>
      <c r="D28" s="1">
        <v>3.7</v>
      </c>
      <c r="E28" s="1">
        <v>4</v>
      </c>
      <c r="F28" s="1">
        <v>4.3</v>
      </c>
      <c r="G28" s="1"/>
      <c r="H28" s="1"/>
      <c r="I28" s="1">
        <v>3.2</v>
      </c>
      <c r="J28" s="1">
        <v>3.8</v>
      </c>
      <c r="K28" s="1">
        <v>5</v>
      </c>
      <c r="L28" s="1"/>
      <c r="M28" s="1">
        <v>4</v>
      </c>
      <c r="N28" s="1">
        <f>(C28+D28+E28+F28+I28+J28+K28+M28)/8</f>
        <v>4.0125000000000002</v>
      </c>
      <c r="P28" s="1">
        <v>9</v>
      </c>
      <c r="Q28" s="1" t="s">
        <v>50</v>
      </c>
      <c r="R28" s="1">
        <v>87</v>
      </c>
      <c r="S28" s="1">
        <v>47</v>
      </c>
      <c r="T28" s="1">
        <v>61</v>
      </c>
      <c r="U28" s="1">
        <v>100</v>
      </c>
      <c r="V28" s="1" t="s">
        <v>821</v>
      </c>
      <c r="W28" s="1" t="s">
        <v>821</v>
      </c>
      <c r="X28" s="1" t="s">
        <v>838</v>
      </c>
      <c r="Y28" s="1" t="s">
        <v>836</v>
      </c>
      <c r="Z28" s="1">
        <v>100</v>
      </c>
      <c r="AA28" s="1" t="s">
        <v>591</v>
      </c>
      <c r="AB28" s="1">
        <v>100</v>
      </c>
      <c r="AC28" s="1">
        <v>72.099999999999994</v>
      </c>
    </row>
    <row r="29" spans="1:29" x14ac:dyDescent="0.25">
      <c r="A29" s="1">
        <v>10</v>
      </c>
      <c r="B29" s="1" t="s">
        <v>51</v>
      </c>
      <c r="C29" s="1">
        <v>4.0999999999999996</v>
      </c>
      <c r="D29" s="1">
        <v>3.5</v>
      </c>
      <c r="E29" s="1">
        <v>5</v>
      </c>
      <c r="F29" s="1">
        <v>4</v>
      </c>
      <c r="G29" s="1">
        <v>3</v>
      </c>
      <c r="H29" s="1"/>
      <c r="I29" s="1">
        <v>3</v>
      </c>
      <c r="J29" s="1">
        <v>3.5</v>
      </c>
      <c r="K29" s="1"/>
      <c r="L29" s="1"/>
      <c r="M29" s="1"/>
      <c r="N29" s="1">
        <f>(C29+D29+E29+F29+G29+I29+J29)/7</f>
        <v>3.7285714285714286</v>
      </c>
      <c r="P29" s="1">
        <v>10</v>
      </c>
      <c r="Q29" s="1" t="s">
        <v>51</v>
      </c>
      <c r="R29" s="1">
        <v>85</v>
      </c>
      <c r="S29" s="1">
        <v>38.5</v>
      </c>
      <c r="T29" s="1">
        <v>100</v>
      </c>
      <c r="U29" s="1">
        <v>100</v>
      </c>
      <c r="V29" s="1" t="s">
        <v>824</v>
      </c>
      <c r="W29" s="1" t="s">
        <v>821</v>
      </c>
      <c r="X29" s="1" t="s">
        <v>824</v>
      </c>
      <c r="Y29" s="1" t="s">
        <v>835</v>
      </c>
      <c r="Z29" s="1" t="s">
        <v>591</v>
      </c>
      <c r="AA29" s="1" t="s">
        <v>591</v>
      </c>
      <c r="AB29" s="1" t="s">
        <v>591</v>
      </c>
      <c r="AC29" s="1">
        <v>53.9</v>
      </c>
    </row>
    <row r="30" spans="1:29" x14ac:dyDescent="0.25">
      <c r="A30" s="1">
        <v>11</v>
      </c>
      <c r="B30" s="1" t="s">
        <v>52</v>
      </c>
      <c r="C30" s="1">
        <v>3.5</v>
      </c>
      <c r="D30" s="1">
        <v>3</v>
      </c>
      <c r="E30" s="1"/>
      <c r="F30" s="1"/>
      <c r="G30" s="1"/>
      <c r="H30" s="1">
        <v>3</v>
      </c>
      <c r="I30" s="1">
        <v>3</v>
      </c>
      <c r="J30" s="1">
        <v>3.5</v>
      </c>
      <c r="K30" s="1"/>
      <c r="L30" s="1"/>
      <c r="M30" s="1"/>
      <c r="N30" s="1">
        <f>(C30+D30+H30+I30+J30)/5</f>
        <v>3.2</v>
      </c>
      <c r="P30" s="1">
        <v>11</v>
      </c>
      <c r="Q30" s="1" t="s">
        <v>52</v>
      </c>
      <c r="R30" s="1">
        <v>50</v>
      </c>
      <c r="S30" s="1">
        <v>50</v>
      </c>
      <c r="T30" s="1" t="s">
        <v>591</v>
      </c>
      <c r="U30" s="1" t="s">
        <v>591</v>
      </c>
      <c r="V30" s="1" t="s">
        <v>821</v>
      </c>
      <c r="W30" s="1" t="s">
        <v>824</v>
      </c>
      <c r="X30" s="1" t="s">
        <v>824</v>
      </c>
      <c r="Y30" s="1" t="s">
        <v>820</v>
      </c>
      <c r="Z30" s="1" t="s">
        <v>591</v>
      </c>
      <c r="AA30" s="1" t="s">
        <v>591</v>
      </c>
      <c r="AB30" s="1" t="s">
        <v>591</v>
      </c>
      <c r="AC30" s="1">
        <v>30</v>
      </c>
    </row>
    <row r="31" spans="1:29" x14ac:dyDescent="0.25">
      <c r="A31" s="1">
        <v>12</v>
      </c>
      <c r="B31" s="1" t="s">
        <v>679</v>
      </c>
      <c r="C31" s="1">
        <v>4.5</v>
      </c>
      <c r="D31" s="1">
        <v>3.8</v>
      </c>
      <c r="E31" s="1">
        <v>3</v>
      </c>
      <c r="F31" s="1"/>
      <c r="G31" s="1">
        <v>4</v>
      </c>
      <c r="H31" s="1">
        <v>5</v>
      </c>
      <c r="I31" s="1">
        <v>3.4</v>
      </c>
      <c r="J31" s="1">
        <v>4.2</v>
      </c>
      <c r="K31" s="1"/>
      <c r="L31" s="1">
        <v>3.2</v>
      </c>
      <c r="M31" s="1"/>
      <c r="N31" s="1">
        <f>(C31+D31+E31+G31+H31+I31+J31+L31)/8</f>
        <v>3.8874999999999997</v>
      </c>
      <c r="P31" s="1">
        <v>12</v>
      </c>
      <c r="Q31" s="1" t="s">
        <v>679</v>
      </c>
      <c r="R31" s="1">
        <v>91</v>
      </c>
      <c r="S31" s="1">
        <v>64</v>
      </c>
      <c r="T31" s="1">
        <v>0</v>
      </c>
      <c r="U31" s="1" t="s">
        <v>591</v>
      </c>
      <c r="V31" s="1" t="s">
        <v>827</v>
      </c>
      <c r="W31" s="1" t="s">
        <v>827</v>
      </c>
      <c r="X31" s="1" t="s">
        <v>839</v>
      </c>
      <c r="Y31" s="1" t="s">
        <v>840</v>
      </c>
      <c r="Z31" s="1" t="s">
        <v>591</v>
      </c>
      <c r="AA31" s="1">
        <v>20</v>
      </c>
      <c r="AB31" s="1" t="s">
        <v>591</v>
      </c>
      <c r="AC31" s="1">
        <v>60.3</v>
      </c>
    </row>
    <row r="32" spans="1:29" x14ac:dyDescent="0.25">
      <c r="A32" s="1">
        <v>13</v>
      </c>
      <c r="B32" s="1" t="s">
        <v>53</v>
      </c>
      <c r="C32" s="1">
        <v>4.2</v>
      </c>
      <c r="D32" s="1">
        <v>4.3</v>
      </c>
      <c r="E32" s="1">
        <v>3.5</v>
      </c>
      <c r="F32" s="1"/>
      <c r="G32" s="1">
        <v>4</v>
      </c>
      <c r="H32" s="1">
        <v>5</v>
      </c>
      <c r="I32" s="1">
        <v>3.5</v>
      </c>
      <c r="J32" s="1">
        <v>4</v>
      </c>
      <c r="K32" s="1">
        <v>4</v>
      </c>
      <c r="L32" s="1"/>
      <c r="M32" s="1"/>
      <c r="N32" s="1">
        <f>(C32+D32+E32+G32+H32+I32+J32+K32)/8</f>
        <v>4.0625</v>
      </c>
      <c r="P32" s="1">
        <v>13</v>
      </c>
      <c r="Q32" s="1" t="s">
        <v>53</v>
      </c>
      <c r="R32" s="1">
        <v>83</v>
      </c>
      <c r="S32" s="1">
        <v>83.3</v>
      </c>
      <c r="T32" s="1">
        <v>50</v>
      </c>
      <c r="U32" s="1" t="s">
        <v>591</v>
      </c>
      <c r="V32" s="1" t="s">
        <v>827</v>
      </c>
      <c r="W32" s="1" t="s">
        <v>827</v>
      </c>
      <c r="X32" s="1" t="s">
        <v>820</v>
      </c>
      <c r="Y32" s="1" t="s">
        <v>827</v>
      </c>
      <c r="Z32" s="1">
        <v>100</v>
      </c>
      <c r="AA32" s="1" t="s">
        <v>591</v>
      </c>
      <c r="AB32" s="1" t="s">
        <v>591</v>
      </c>
      <c r="AC32" s="1">
        <v>83.3</v>
      </c>
    </row>
    <row r="33" spans="1:29" x14ac:dyDescent="0.25">
      <c r="A33" s="1">
        <v>14</v>
      </c>
      <c r="B33" s="1" t="s">
        <v>85</v>
      </c>
      <c r="C33" s="1">
        <v>3.7</v>
      </c>
      <c r="D33" s="1">
        <v>3.8</v>
      </c>
      <c r="E33" s="1">
        <v>4</v>
      </c>
      <c r="F33" s="1"/>
      <c r="G33" s="1"/>
      <c r="H33" s="1"/>
      <c r="I33" s="1">
        <v>3.3</v>
      </c>
      <c r="J33" s="1">
        <v>4</v>
      </c>
      <c r="K33" s="1"/>
      <c r="L33" s="1">
        <v>3.5</v>
      </c>
      <c r="M33" s="1"/>
      <c r="N33" s="1">
        <f>(C33+D33+E33+I33+J33+L33)/6</f>
        <v>3.7166666666666668</v>
      </c>
      <c r="P33" s="1">
        <v>14</v>
      </c>
      <c r="Q33" s="1" t="s">
        <v>85</v>
      </c>
      <c r="R33" s="1">
        <v>50</v>
      </c>
      <c r="S33" s="1">
        <v>50</v>
      </c>
      <c r="T33" s="1">
        <v>88</v>
      </c>
      <c r="U33" s="1" t="s">
        <v>591</v>
      </c>
      <c r="V33" s="1" t="s">
        <v>821</v>
      </c>
      <c r="W33" s="1" t="s">
        <v>821</v>
      </c>
      <c r="X33" s="1" t="s">
        <v>841</v>
      </c>
      <c r="Y33" s="1" t="s">
        <v>842</v>
      </c>
      <c r="Z33" s="1" t="s">
        <v>591</v>
      </c>
      <c r="AA33" s="1">
        <v>50</v>
      </c>
      <c r="AB33" s="1" t="s">
        <v>591</v>
      </c>
      <c r="AC33" s="1">
        <v>57.7</v>
      </c>
    </row>
    <row r="34" spans="1:29" x14ac:dyDescent="0.25">
      <c r="A34" s="1">
        <v>15</v>
      </c>
      <c r="B34" s="1" t="s">
        <v>96</v>
      </c>
      <c r="C34" s="1">
        <v>4.5</v>
      </c>
      <c r="D34" s="1">
        <v>3.5</v>
      </c>
      <c r="E34" s="1">
        <v>3.6</v>
      </c>
      <c r="F34" s="1"/>
      <c r="G34" s="1"/>
      <c r="H34" s="1"/>
      <c r="I34" s="1"/>
      <c r="J34" s="1">
        <v>3.5</v>
      </c>
      <c r="K34" s="1"/>
      <c r="L34" s="1"/>
      <c r="M34" s="1"/>
      <c r="N34" s="1">
        <f>(C34+D34+E34+J34)/4</f>
        <v>3.7749999999999999</v>
      </c>
      <c r="P34" s="1">
        <v>15</v>
      </c>
      <c r="Q34" s="1" t="s">
        <v>96</v>
      </c>
      <c r="R34" s="1">
        <v>100</v>
      </c>
      <c r="S34" s="1">
        <v>0</v>
      </c>
      <c r="T34" s="1">
        <v>50</v>
      </c>
      <c r="U34" s="1" t="s">
        <v>591</v>
      </c>
      <c r="V34" s="1" t="s">
        <v>821</v>
      </c>
      <c r="W34" s="1" t="s">
        <v>821</v>
      </c>
      <c r="X34" s="1" t="s">
        <v>821</v>
      </c>
      <c r="Y34" s="1" t="s">
        <v>820</v>
      </c>
      <c r="Z34" s="1" t="s">
        <v>591</v>
      </c>
      <c r="AA34" s="1" t="s">
        <v>591</v>
      </c>
      <c r="AB34" s="1" t="s">
        <v>591</v>
      </c>
      <c r="AC34" s="1">
        <v>50</v>
      </c>
    </row>
    <row r="35" spans="1:29" x14ac:dyDescent="0.25">
      <c r="A35" s="1">
        <v>16</v>
      </c>
      <c r="B35" s="1" t="s">
        <v>97</v>
      </c>
      <c r="C35" s="1">
        <v>4.0999999999999996</v>
      </c>
      <c r="D35" s="1">
        <v>3.3</v>
      </c>
      <c r="E35" s="1">
        <v>3</v>
      </c>
      <c r="F35" s="1"/>
      <c r="G35" s="1"/>
      <c r="H35" s="1"/>
      <c r="I35" s="1">
        <v>3.3</v>
      </c>
      <c r="J35" s="1">
        <v>3.7</v>
      </c>
      <c r="K35" s="1"/>
      <c r="L35" s="1"/>
      <c r="M35" s="1"/>
      <c r="N35" s="1">
        <f>(C35+D35+E35+I35+J35)/5</f>
        <v>3.4799999999999995</v>
      </c>
      <c r="P35" s="1">
        <v>16</v>
      </c>
      <c r="Q35" s="1" t="s">
        <v>97</v>
      </c>
      <c r="R35" s="1">
        <v>73</v>
      </c>
      <c r="S35" s="1">
        <v>20</v>
      </c>
      <c r="T35" s="1">
        <v>0</v>
      </c>
      <c r="U35" s="1" t="s">
        <v>591</v>
      </c>
      <c r="V35" s="1" t="s">
        <v>821</v>
      </c>
      <c r="W35" s="1" t="s">
        <v>821</v>
      </c>
      <c r="X35" s="1" t="s">
        <v>831</v>
      </c>
      <c r="Y35" s="1" t="s">
        <v>843</v>
      </c>
      <c r="Z35" s="1" t="s">
        <v>591</v>
      </c>
      <c r="AA35" s="1" t="s">
        <v>591</v>
      </c>
      <c r="AB35" s="1" t="s">
        <v>591</v>
      </c>
      <c r="AC35" s="1">
        <v>35.9</v>
      </c>
    </row>
    <row r="36" spans="1:29" x14ac:dyDescent="0.25">
      <c r="A36" s="1">
        <v>17</v>
      </c>
      <c r="B36" s="1" t="s">
        <v>99</v>
      </c>
      <c r="C36" s="1">
        <v>4</v>
      </c>
      <c r="D36" s="1">
        <v>4</v>
      </c>
      <c r="E36" s="1"/>
      <c r="F36" s="1"/>
      <c r="G36" s="1"/>
      <c r="H36" s="1"/>
      <c r="I36" s="1">
        <v>3</v>
      </c>
      <c r="J36" s="1">
        <v>3.5</v>
      </c>
      <c r="K36" s="1"/>
      <c r="L36" s="1"/>
      <c r="M36" s="1"/>
      <c r="N36" s="1">
        <f>(C36+D36+I36+J36)/4</f>
        <v>3.625</v>
      </c>
      <c r="P36" s="1">
        <v>17</v>
      </c>
      <c r="Q36" s="1" t="s">
        <v>99</v>
      </c>
      <c r="R36" s="1">
        <v>50</v>
      </c>
      <c r="S36" s="1">
        <v>100</v>
      </c>
      <c r="T36" s="1" t="s">
        <v>591</v>
      </c>
      <c r="U36" s="1" t="s">
        <v>591</v>
      </c>
      <c r="V36" s="1" t="s">
        <v>821</v>
      </c>
      <c r="W36" s="1" t="s">
        <v>821</v>
      </c>
      <c r="X36" s="1" t="s">
        <v>824</v>
      </c>
      <c r="Y36" s="1" t="s">
        <v>820</v>
      </c>
      <c r="Z36" s="1" t="s">
        <v>591</v>
      </c>
      <c r="AA36" s="1" t="s">
        <v>591</v>
      </c>
      <c r="AB36" s="1" t="s">
        <v>591</v>
      </c>
      <c r="AC36" s="1">
        <v>50</v>
      </c>
    </row>
    <row r="37" spans="1:29" x14ac:dyDescent="0.25">
      <c r="A37" s="1">
        <v>18</v>
      </c>
      <c r="B37" s="1" t="s">
        <v>100</v>
      </c>
      <c r="C37" s="1">
        <v>3.8</v>
      </c>
      <c r="D37" s="1">
        <v>3.2</v>
      </c>
      <c r="E37" s="1"/>
      <c r="F37" s="1"/>
      <c r="G37" s="1">
        <v>5</v>
      </c>
      <c r="H37" s="1"/>
      <c r="I37" s="1">
        <v>3.1</v>
      </c>
      <c r="J37" s="1">
        <v>3.5</v>
      </c>
      <c r="K37" s="1">
        <v>3</v>
      </c>
      <c r="L37" s="1"/>
      <c r="M37" s="1"/>
      <c r="N37" s="1">
        <f>(C37+D37+G37+I37+J37+K37)/6</f>
        <v>3.6</v>
      </c>
      <c r="P37" s="1">
        <v>18</v>
      </c>
      <c r="Q37" s="1" t="s">
        <v>100</v>
      </c>
      <c r="R37" s="1">
        <v>50</v>
      </c>
      <c r="S37" s="1">
        <v>20</v>
      </c>
      <c r="T37" s="1" t="s">
        <v>591</v>
      </c>
      <c r="U37" s="1" t="s">
        <v>591</v>
      </c>
      <c r="V37" s="1" t="s">
        <v>827</v>
      </c>
      <c r="W37" s="1" t="s">
        <v>821</v>
      </c>
      <c r="X37" s="1" t="s">
        <v>844</v>
      </c>
      <c r="Y37" s="1" t="s">
        <v>820</v>
      </c>
      <c r="Z37" s="1">
        <v>0</v>
      </c>
      <c r="AA37" s="1" t="s">
        <v>591</v>
      </c>
      <c r="AB37" s="1" t="s">
        <v>591</v>
      </c>
      <c r="AC37" s="1">
        <v>38.5</v>
      </c>
    </row>
    <row r="38" spans="1:29" x14ac:dyDescent="0.25">
      <c r="A38" s="1">
        <v>19</v>
      </c>
      <c r="B38" s="1" t="s">
        <v>102</v>
      </c>
      <c r="C38" s="1">
        <v>4</v>
      </c>
      <c r="D38" s="1">
        <v>3.5</v>
      </c>
      <c r="E38" s="1"/>
      <c r="F38" s="1"/>
      <c r="G38" s="1"/>
      <c r="H38" s="1"/>
      <c r="I38" s="1">
        <v>3.5</v>
      </c>
      <c r="J38" s="1">
        <v>3.5</v>
      </c>
      <c r="K38" s="1"/>
      <c r="L38" s="1"/>
      <c r="M38" s="1"/>
      <c r="N38" s="1">
        <f>(C38+D38+I38+J38)/4</f>
        <v>3.625</v>
      </c>
      <c r="P38" s="1">
        <v>19</v>
      </c>
      <c r="Q38" s="1" t="s">
        <v>102</v>
      </c>
      <c r="R38" s="1">
        <v>50</v>
      </c>
      <c r="S38" s="1">
        <v>50</v>
      </c>
      <c r="T38" s="1" t="s">
        <v>591</v>
      </c>
      <c r="U38" s="1" t="s">
        <v>591</v>
      </c>
      <c r="V38" s="1" t="s">
        <v>821</v>
      </c>
      <c r="W38" s="1" t="s">
        <v>821</v>
      </c>
      <c r="X38" s="1" t="s">
        <v>820</v>
      </c>
      <c r="Y38" s="1" t="s">
        <v>820</v>
      </c>
      <c r="Z38" s="1" t="s">
        <v>591</v>
      </c>
      <c r="AA38" s="1" t="s">
        <v>591</v>
      </c>
      <c r="AB38" s="1" t="s">
        <v>591</v>
      </c>
      <c r="AC38" s="1">
        <v>50</v>
      </c>
    </row>
    <row r="39" spans="1:29" x14ac:dyDescent="0.25">
      <c r="A39" s="1">
        <v>20</v>
      </c>
      <c r="B39" s="1" t="s">
        <v>101</v>
      </c>
      <c r="C39" s="1">
        <v>5</v>
      </c>
      <c r="D39" s="1">
        <v>4</v>
      </c>
      <c r="E39" s="1">
        <v>4</v>
      </c>
      <c r="F39" s="1"/>
      <c r="G39" s="1"/>
      <c r="H39" s="1"/>
      <c r="I39" s="1">
        <v>3.5</v>
      </c>
      <c r="J39" s="1"/>
      <c r="K39" s="1"/>
      <c r="L39" s="1"/>
      <c r="M39" s="1"/>
      <c r="N39" s="1">
        <f>(C39+D39+E39+I39)/4</f>
        <v>4.125</v>
      </c>
      <c r="P39" s="1">
        <v>20</v>
      </c>
      <c r="Q39" s="1" t="s">
        <v>101</v>
      </c>
      <c r="R39" s="1">
        <v>100</v>
      </c>
      <c r="S39" s="1">
        <v>100</v>
      </c>
      <c r="T39" s="1">
        <v>100</v>
      </c>
      <c r="U39" s="1" t="s">
        <v>591</v>
      </c>
      <c r="V39" s="1" t="s">
        <v>591</v>
      </c>
      <c r="W39" s="1" t="s">
        <v>591</v>
      </c>
      <c r="X39" s="1">
        <v>50</v>
      </c>
      <c r="Y39" s="1" t="s">
        <v>591</v>
      </c>
      <c r="Z39" s="1" t="s">
        <v>591</v>
      </c>
      <c r="AA39" s="1" t="s">
        <v>591</v>
      </c>
      <c r="AB39" s="1" t="s">
        <v>591</v>
      </c>
      <c r="AC39" s="1">
        <v>87.5</v>
      </c>
    </row>
    <row r="40" spans="1:29" x14ac:dyDescent="0.25">
      <c r="A40" s="1">
        <v>21</v>
      </c>
      <c r="B40" s="1" t="s">
        <v>94</v>
      </c>
      <c r="C40" s="1">
        <v>4</v>
      </c>
      <c r="D40" s="1">
        <v>3.6</v>
      </c>
      <c r="E40" s="1">
        <v>3</v>
      </c>
      <c r="F40" s="1"/>
      <c r="G40" s="1"/>
      <c r="H40" s="1"/>
      <c r="I40" s="1">
        <v>3.6</v>
      </c>
      <c r="J40" s="1">
        <v>4</v>
      </c>
      <c r="K40" s="1"/>
      <c r="L40" s="1"/>
      <c r="M40" s="1"/>
      <c r="N40" s="1">
        <f>(C40+D40+E40+I40+J40)/5</f>
        <v>3.6399999999999997</v>
      </c>
      <c r="P40" s="1">
        <v>21</v>
      </c>
      <c r="Q40" s="1" t="s">
        <v>94</v>
      </c>
      <c r="R40" s="1">
        <v>75</v>
      </c>
      <c r="S40" s="1">
        <v>75</v>
      </c>
      <c r="T40" s="1">
        <v>0</v>
      </c>
      <c r="U40" s="1" t="s">
        <v>591</v>
      </c>
      <c r="V40" s="1" t="s">
        <v>591</v>
      </c>
      <c r="W40" s="1" t="s">
        <v>591</v>
      </c>
      <c r="X40" s="1">
        <v>40</v>
      </c>
      <c r="Y40" s="1">
        <v>83</v>
      </c>
      <c r="Z40" s="1" t="s">
        <v>591</v>
      </c>
      <c r="AA40" s="1" t="s">
        <v>591</v>
      </c>
      <c r="AB40" s="1" t="s">
        <v>591</v>
      </c>
      <c r="AC40" s="1">
        <v>54.6</v>
      </c>
    </row>
    <row r="41" spans="1:29" x14ac:dyDescent="0.25">
      <c r="A41" s="1">
        <v>22</v>
      </c>
      <c r="B41" s="1" t="s">
        <v>104</v>
      </c>
      <c r="C41" s="1">
        <v>4</v>
      </c>
      <c r="D41" s="1">
        <v>3.5</v>
      </c>
      <c r="E41" s="1"/>
      <c r="F41" s="1"/>
      <c r="G41" s="1"/>
      <c r="H41" s="1"/>
      <c r="I41" s="1">
        <v>4</v>
      </c>
      <c r="J41" s="1">
        <v>3.5</v>
      </c>
      <c r="K41" s="1">
        <v>3</v>
      </c>
      <c r="L41" s="1"/>
      <c r="M41" s="1"/>
      <c r="N41" s="1">
        <f>(C41+D41+I41+J41+K41)/5</f>
        <v>3.6</v>
      </c>
      <c r="P41" s="1">
        <v>22</v>
      </c>
      <c r="Q41" s="1" t="s">
        <v>104</v>
      </c>
      <c r="R41" s="1">
        <v>83</v>
      </c>
      <c r="S41" s="1">
        <v>50</v>
      </c>
      <c r="T41" s="1" t="s">
        <v>591</v>
      </c>
      <c r="U41" s="1" t="s">
        <v>591</v>
      </c>
      <c r="V41" s="1" t="s">
        <v>821</v>
      </c>
      <c r="W41" s="1" t="s">
        <v>821</v>
      </c>
      <c r="X41" s="1" t="s">
        <v>827</v>
      </c>
      <c r="Y41" s="1" t="s">
        <v>820</v>
      </c>
      <c r="Z41" s="1">
        <v>0</v>
      </c>
      <c r="AA41" s="1" t="s">
        <v>591</v>
      </c>
      <c r="AB41" s="1" t="s">
        <v>591</v>
      </c>
      <c r="AC41" s="1">
        <v>56.6</v>
      </c>
    </row>
    <row r="42" spans="1:29" x14ac:dyDescent="0.25">
      <c r="A42" s="1">
        <v>23</v>
      </c>
      <c r="B42" s="1" t="s">
        <v>103</v>
      </c>
      <c r="C42" s="1">
        <v>4.2</v>
      </c>
      <c r="D42" s="1">
        <v>3.7</v>
      </c>
      <c r="E42" s="1"/>
      <c r="F42" s="1"/>
      <c r="G42" s="1">
        <v>5</v>
      </c>
      <c r="H42" s="1"/>
      <c r="I42" s="1">
        <v>3.1</v>
      </c>
      <c r="J42" s="1">
        <v>3.5</v>
      </c>
      <c r="K42" s="1"/>
      <c r="L42" s="1"/>
      <c r="M42" s="1">
        <v>4</v>
      </c>
      <c r="N42" s="1">
        <f>(C42+D42+G42+I42+J42)/5</f>
        <v>3.9</v>
      </c>
      <c r="P42" s="1">
        <v>23</v>
      </c>
      <c r="Q42" s="1" t="s">
        <v>103</v>
      </c>
      <c r="R42" s="1">
        <v>88.8</v>
      </c>
      <c r="S42" s="1">
        <v>55.6</v>
      </c>
      <c r="T42" s="1" t="s">
        <v>591</v>
      </c>
      <c r="U42" s="1" t="s">
        <v>591</v>
      </c>
      <c r="V42" s="1" t="s">
        <v>827</v>
      </c>
      <c r="W42" s="1" t="s">
        <v>821</v>
      </c>
      <c r="X42" s="1" t="s">
        <v>845</v>
      </c>
      <c r="Y42" s="1" t="s">
        <v>820</v>
      </c>
      <c r="Z42" s="1" t="s">
        <v>591</v>
      </c>
      <c r="AA42" s="1" t="s">
        <v>591</v>
      </c>
      <c r="AB42" s="1">
        <v>100</v>
      </c>
      <c r="AC42" s="1">
        <v>67.8</v>
      </c>
    </row>
    <row r="43" spans="1:29" x14ac:dyDescent="0.25">
      <c r="A43" s="1">
        <v>24</v>
      </c>
      <c r="B43" s="1" t="s">
        <v>95</v>
      </c>
      <c r="C43" s="1">
        <v>4</v>
      </c>
      <c r="D43" s="1">
        <v>3.6</v>
      </c>
      <c r="E43" s="1"/>
      <c r="F43" s="1">
        <v>4</v>
      </c>
      <c r="G43" s="1">
        <v>4</v>
      </c>
      <c r="H43" s="1"/>
      <c r="I43" s="1">
        <v>3.3</v>
      </c>
      <c r="J43" s="1">
        <v>3.3</v>
      </c>
      <c r="K43" s="1"/>
      <c r="L43" s="1">
        <v>3</v>
      </c>
      <c r="M43" s="1"/>
      <c r="N43" s="1">
        <f>(C43+D43+F43+G43+I43+J43)/6</f>
        <v>3.6999999999999997</v>
      </c>
      <c r="P43" s="1">
        <v>24</v>
      </c>
      <c r="Q43" s="1" t="s">
        <v>95</v>
      </c>
      <c r="R43" s="1">
        <v>62.5</v>
      </c>
      <c r="S43" s="1">
        <v>44</v>
      </c>
      <c r="T43" s="1" t="s">
        <v>591</v>
      </c>
      <c r="U43" s="1">
        <v>100</v>
      </c>
      <c r="V43" s="1" t="s">
        <v>827</v>
      </c>
      <c r="W43" s="1" t="s">
        <v>821</v>
      </c>
      <c r="X43" s="1" t="s">
        <v>846</v>
      </c>
      <c r="Y43" s="1" t="s">
        <v>843</v>
      </c>
      <c r="Z43" s="1" t="s">
        <v>591</v>
      </c>
      <c r="AA43" s="1">
        <v>0</v>
      </c>
      <c r="AB43" s="1" t="s">
        <v>591</v>
      </c>
      <c r="AC43" s="1">
        <v>55.6</v>
      </c>
    </row>
    <row r="44" spans="1:29" x14ac:dyDescent="0.25">
      <c r="A44" s="1">
        <v>25</v>
      </c>
      <c r="B44" s="1" t="s">
        <v>105</v>
      </c>
      <c r="C44" s="1">
        <v>5</v>
      </c>
      <c r="D44" s="1">
        <v>4.3</v>
      </c>
      <c r="E44" s="1">
        <v>4.3</v>
      </c>
      <c r="F44" s="1"/>
      <c r="G44" s="1"/>
      <c r="H44" s="1"/>
      <c r="I44" s="1"/>
      <c r="J44" s="1">
        <v>4</v>
      </c>
      <c r="K44" s="1"/>
      <c r="L44" s="1"/>
      <c r="M44" s="1"/>
      <c r="N44" s="1">
        <f>(D44+C44+E44+J44)/4</f>
        <v>4.4000000000000004</v>
      </c>
      <c r="P44" s="1">
        <v>25</v>
      </c>
      <c r="Q44" s="1" t="s">
        <v>105</v>
      </c>
      <c r="R44" s="1">
        <v>100</v>
      </c>
      <c r="S44" s="1">
        <v>100</v>
      </c>
      <c r="T44" s="1">
        <v>100</v>
      </c>
      <c r="U44" s="1" t="s">
        <v>591</v>
      </c>
      <c r="V44" s="1" t="s">
        <v>821</v>
      </c>
      <c r="W44" s="1" t="s">
        <v>821</v>
      </c>
      <c r="X44" s="1" t="s">
        <v>821</v>
      </c>
      <c r="Y44" s="1" t="s">
        <v>827</v>
      </c>
      <c r="Z44" s="1" t="s">
        <v>591</v>
      </c>
      <c r="AA44" s="1" t="s">
        <v>591</v>
      </c>
      <c r="AB44" s="1" t="s">
        <v>591</v>
      </c>
      <c r="AC44" s="1">
        <v>100</v>
      </c>
    </row>
    <row r="45" spans="1:29" x14ac:dyDescent="0.25">
      <c r="A45" s="1">
        <v>26</v>
      </c>
      <c r="B45" s="1" t="s">
        <v>106</v>
      </c>
      <c r="C45" s="1">
        <v>4</v>
      </c>
      <c r="D45" s="1">
        <v>3.3</v>
      </c>
      <c r="E45" s="1">
        <v>3.2</v>
      </c>
      <c r="F45" s="1"/>
      <c r="G45" s="1"/>
      <c r="H45" s="1"/>
      <c r="I45" s="1"/>
      <c r="J45" s="1">
        <v>3.7</v>
      </c>
      <c r="K45" s="1"/>
      <c r="L45" s="1"/>
      <c r="M45" s="1"/>
      <c r="N45" s="1">
        <f>(C45+D45+E45+J45)/4</f>
        <v>3.55</v>
      </c>
      <c r="P45" s="1">
        <v>26</v>
      </c>
      <c r="Q45" s="1" t="s">
        <v>106</v>
      </c>
      <c r="R45" s="1">
        <v>100</v>
      </c>
      <c r="S45" s="1">
        <v>17</v>
      </c>
      <c r="T45" s="1">
        <v>33</v>
      </c>
      <c r="U45" s="1" t="s">
        <v>591</v>
      </c>
      <c r="V45" s="1" t="s">
        <v>821</v>
      </c>
      <c r="W45" s="1" t="s">
        <v>821</v>
      </c>
      <c r="X45" s="1" t="s">
        <v>821</v>
      </c>
      <c r="Y45" s="1" t="s">
        <v>840</v>
      </c>
      <c r="Z45" s="1" t="s">
        <v>591</v>
      </c>
      <c r="AA45" s="1" t="s">
        <v>591</v>
      </c>
      <c r="AB45" s="1" t="s">
        <v>591</v>
      </c>
      <c r="AC45" s="1">
        <v>54.3</v>
      </c>
    </row>
    <row r="46" spans="1:29" x14ac:dyDescent="0.25">
      <c r="A46" s="1">
        <v>27</v>
      </c>
      <c r="B46" s="1" t="s">
        <v>148</v>
      </c>
      <c r="C46" s="1">
        <v>4</v>
      </c>
      <c r="D46" s="1">
        <v>4.5</v>
      </c>
      <c r="E46" s="1"/>
      <c r="F46" s="1"/>
      <c r="G46" s="1"/>
      <c r="H46" s="1"/>
      <c r="I46" s="1">
        <v>3.5</v>
      </c>
      <c r="J46" s="1">
        <v>4.5</v>
      </c>
      <c r="K46" s="1"/>
      <c r="L46" s="1"/>
      <c r="M46" s="1"/>
      <c r="N46" s="1">
        <f>(C46+D46+I46+J46)/4</f>
        <v>4.125</v>
      </c>
      <c r="P46" s="1">
        <v>27</v>
      </c>
      <c r="Q46" s="1" t="s">
        <v>84</v>
      </c>
      <c r="R46" s="1">
        <v>100</v>
      </c>
      <c r="S46" s="1">
        <v>100</v>
      </c>
      <c r="T46" s="1" t="s">
        <v>591</v>
      </c>
      <c r="U46" s="1" t="s">
        <v>591</v>
      </c>
      <c r="V46" s="1" t="s">
        <v>591</v>
      </c>
      <c r="W46" s="1" t="s">
        <v>591</v>
      </c>
      <c r="X46" s="1">
        <v>50</v>
      </c>
      <c r="Y46" s="1">
        <v>100</v>
      </c>
      <c r="Z46" s="1" t="s">
        <v>591</v>
      </c>
      <c r="AA46" s="1" t="s">
        <v>591</v>
      </c>
      <c r="AB46" s="1" t="s">
        <v>591</v>
      </c>
      <c r="AC46" s="1">
        <v>87.5</v>
      </c>
    </row>
    <row r="47" spans="1:29" x14ac:dyDescent="0.25">
      <c r="A47" s="1">
        <v>28</v>
      </c>
      <c r="B47" s="1" t="s">
        <v>107</v>
      </c>
      <c r="C47" s="1">
        <v>4.5</v>
      </c>
      <c r="D47" s="1">
        <v>4.8</v>
      </c>
      <c r="E47" s="1">
        <v>4</v>
      </c>
      <c r="F47" s="1"/>
      <c r="G47" s="1"/>
      <c r="H47" s="1"/>
      <c r="I47" s="1"/>
      <c r="J47" s="1">
        <v>4</v>
      </c>
      <c r="K47" s="1"/>
      <c r="L47" s="1"/>
      <c r="M47" s="1"/>
      <c r="N47" s="1">
        <f>(C47+D47+E47+J47)/4</f>
        <v>4.3250000000000002</v>
      </c>
      <c r="P47" s="1">
        <v>28</v>
      </c>
      <c r="Q47" s="1" t="s">
        <v>107</v>
      </c>
      <c r="R47" s="1">
        <v>100</v>
      </c>
      <c r="S47" s="1">
        <v>100</v>
      </c>
      <c r="T47" s="1">
        <v>100</v>
      </c>
      <c r="U47" s="1" t="s">
        <v>591</v>
      </c>
      <c r="V47" s="1" t="s">
        <v>821</v>
      </c>
      <c r="W47" s="1" t="s">
        <v>821</v>
      </c>
      <c r="X47" s="1" t="s">
        <v>821</v>
      </c>
      <c r="Y47" s="1" t="s">
        <v>827</v>
      </c>
      <c r="Z47" s="1" t="s">
        <v>591</v>
      </c>
      <c r="AA47" s="1" t="s">
        <v>591</v>
      </c>
      <c r="AB47" s="1" t="s">
        <v>591</v>
      </c>
      <c r="AC47" s="1">
        <v>100</v>
      </c>
    </row>
    <row r="48" spans="1:29" x14ac:dyDescent="0.25">
      <c r="A48" s="1">
        <v>29</v>
      </c>
      <c r="B48" s="1" t="s">
        <v>108</v>
      </c>
      <c r="C48" s="1">
        <v>3.7</v>
      </c>
      <c r="D48" s="1">
        <v>3.6</v>
      </c>
      <c r="E48" s="1">
        <v>3.6</v>
      </c>
      <c r="F48" s="1"/>
      <c r="G48" s="1"/>
      <c r="H48" s="1"/>
      <c r="I48" s="1"/>
      <c r="J48" s="1">
        <v>3</v>
      </c>
      <c r="K48" s="1"/>
      <c r="L48" s="1"/>
      <c r="M48" s="1"/>
      <c r="N48" s="1">
        <f>(C48+D48+E48+J48)/4</f>
        <v>3.4750000000000001</v>
      </c>
      <c r="P48" s="1">
        <v>29</v>
      </c>
      <c r="Q48" s="1" t="s">
        <v>108</v>
      </c>
      <c r="R48" s="1">
        <v>57</v>
      </c>
      <c r="S48" s="1">
        <v>57.1</v>
      </c>
      <c r="T48" s="1">
        <v>42.9</v>
      </c>
      <c r="U48" s="1" t="s">
        <v>591</v>
      </c>
      <c r="V48" s="1" t="s">
        <v>821</v>
      </c>
      <c r="W48" s="1" t="s">
        <v>821</v>
      </c>
      <c r="X48" s="1" t="s">
        <v>821</v>
      </c>
      <c r="Y48" s="1" t="s">
        <v>824</v>
      </c>
      <c r="Z48" s="1" t="s">
        <v>591</v>
      </c>
      <c r="AA48" s="1" t="s">
        <v>591</v>
      </c>
      <c r="AB48" s="1" t="s">
        <v>591</v>
      </c>
      <c r="AC48" s="1">
        <v>39.299999999999997</v>
      </c>
    </row>
    <row r="49" spans="1:29" x14ac:dyDescent="0.25">
      <c r="A49" s="1">
        <v>30</v>
      </c>
      <c r="B49" s="1" t="s">
        <v>109</v>
      </c>
      <c r="C49" s="1">
        <v>3.9</v>
      </c>
      <c r="D49" s="1">
        <v>3.8</v>
      </c>
      <c r="E49" s="1"/>
      <c r="F49" s="1">
        <v>3</v>
      </c>
      <c r="G49" s="1">
        <v>4</v>
      </c>
      <c r="H49" s="1"/>
      <c r="I49" s="1">
        <v>3.2</v>
      </c>
      <c r="J49" s="1">
        <v>4</v>
      </c>
      <c r="K49" s="1"/>
      <c r="L49" s="1"/>
      <c r="M49" s="1"/>
      <c r="N49" s="1">
        <f>(C49+D49+F49+G49+I49+J49)/6</f>
        <v>3.65</v>
      </c>
      <c r="P49" s="1">
        <v>30</v>
      </c>
      <c r="Q49" s="1" t="s">
        <v>109</v>
      </c>
      <c r="R49" s="1">
        <v>75</v>
      </c>
      <c r="S49" s="1">
        <v>63</v>
      </c>
      <c r="T49" s="1" t="s">
        <v>591</v>
      </c>
      <c r="U49" s="1">
        <v>0</v>
      </c>
      <c r="V49" s="1" t="s">
        <v>827</v>
      </c>
      <c r="W49" s="1" t="s">
        <v>821</v>
      </c>
      <c r="X49" s="1" t="s">
        <v>847</v>
      </c>
      <c r="Y49" s="1" t="s">
        <v>827</v>
      </c>
      <c r="Z49" s="1" t="s">
        <v>591</v>
      </c>
      <c r="AA49" s="1">
        <v>100</v>
      </c>
      <c r="AB49" s="1" t="s">
        <v>591</v>
      </c>
      <c r="AC49" s="1">
        <v>64.599999999999994</v>
      </c>
    </row>
    <row r="50" spans="1:29" x14ac:dyDescent="0.25">
      <c r="A50" s="1"/>
      <c r="B50" s="1" t="s">
        <v>680</v>
      </c>
      <c r="C50" s="1">
        <f>(C20+C21+C22+C23+C24+C25+C26+C27+C28+C29+C30+C31+C32+C33+C34+C35+C36+C37+C38+C39+C40+C41+C42+C43+C44+C45+C46+C47+C48+C49)/30</f>
        <v>4.1466666666666674</v>
      </c>
      <c r="D50" s="1">
        <f>(D20+D21+D22+D23+D24+D25+D26+D27+D28+D29+D30+D31+D32+D33+D34+D35+D36+D37+D38+D39+D40+D41+D42+D43+D44+D45+D46+D47+D48+D49)/30</f>
        <v>3.7599999999999989</v>
      </c>
      <c r="E50" s="1">
        <f>(E20+E21+E23+E24+E26+E27+E28+E29+E31+E32+E33+E34+E35+E39+E40+E44+E45+E47+E48)/19</f>
        <v>3.6315789473684212</v>
      </c>
      <c r="F50" s="1">
        <f>(F26+F27+F28+F29+F43+F49)/6</f>
        <v>3.7666666666666671</v>
      </c>
      <c r="G50" s="1">
        <f>(G20+G21+G22+G23+G26+G27+G29+G31+G32+G37+G42+G43+G49)/13</f>
        <v>4.0999999999999996</v>
      </c>
      <c r="H50" s="1">
        <f>(H21+H22+H23+H26+H27+H30+H31+H32)/8</f>
        <v>3.9249999999999998</v>
      </c>
      <c r="I50" s="1">
        <f>(I20+I21+I22+I23+I24+I25+I26+I27+I28+I29+I30+I33+I35+I36+I37+I38+I39+I40+I41+I42+I43+I46+I49)/25</f>
        <v>3.08</v>
      </c>
      <c r="J50" s="1">
        <f>(J20+J21+J22+J23+J24+J25+J26+J28+J29+J30+J31+J32+J33+J34+J35+J36+J37+J38+J40+J41+J42+J43+J44+J45+J46+J47+J48+J49)/29</f>
        <v>3.5793103448275865</v>
      </c>
      <c r="K50" s="1">
        <f>(K20+K23+K28+K32+K37+K41)/6</f>
        <v>3.6666666666666665</v>
      </c>
      <c r="L50" s="1">
        <f>(L21+L22+L23+L24+L26+L31+L33+L43)/8</f>
        <v>3.4</v>
      </c>
      <c r="M50" s="1">
        <f>(M28+M42)/2</f>
        <v>4</v>
      </c>
      <c r="N50" s="1">
        <f>(C50+D50+E50+F50+G50+H50+I50+J50+K50+L50+M50)/11</f>
        <v>3.7323535720178187</v>
      </c>
      <c r="P50" s="1"/>
      <c r="Q50" s="1" t="s">
        <v>680</v>
      </c>
      <c r="R50" s="1">
        <v>82.1</v>
      </c>
      <c r="S50" s="1">
        <v>48.9</v>
      </c>
      <c r="T50" s="1">
        <v>51.3</v>
      </c>
      <c r="U50" s="1">
        <v>53.3</v>
      </c>
      <c r="V50" s="1">
        <v>84.6</v>
      </c>
      <c r="W50" s="1">
        <v>68.400000000000006</v>
      </c>
      <c r="X50" s="1">
        <v>31.7</v>
      </c>
      <c r="Y50" s="1">
        <v>59.5</v>
      </c>
      <c r="Z50" s="1">
        <v>25</v>
      </c>
      <c r="AA50" s="1">
        <v>34.799999999999997</v>
      </c>
      <c r="AB50" s="1">
        <v>100</v>
      </c>
      <c r="AC50" s="1">
        <v>57.8</v>
      </c>
    </row>
    <row r="51" spans="1:29" x14ac:dyDescent="0.25">
      <c r="A51" s="1"/>
      <c r="B51" s="1" t="s">
        <v>681</v>
      </c>
      <c r="C51" s="1">
        <v>319</v>
      </c>
      <c r="D51" s="1">
        <v>319</v>
      </c>
      <c r="E51" s="1">
        <v>119</v>
      </c>
      <c r="F51" s="1">
        <v>30</v>
      </c>
      <c r="G51" s="1">
        <v>26</v>
      </c>
      <c r="H51" s="1">
        <v>19</v>
      </c>
      <c r="I51" s="1">
        <v>164</v>
      </c>
      <c r="J51" s="1">
        <v>237</v>
      </c>
      <c r="K51" s="1">
        <v>16</v>
      </c>
      <c r="L51" s="1">
        <v>23</v>
      </c>
      <c r="M51" s="1">
        <v>2</v>
      </c>
      <c r="N51" s="1"/>
      <c r="P51" s="1"/>
      <c r="Q51" s="1" t="s">
        <v>681</v>
      </c>
      <c r="R51" s="1">
        <v>319</v>
      </c>
      <c r="S51" s="1">
        <v>319</v>
      </c>
      <c r="T51" s="1">
        <v>119</v>
      </c>
      <c r="U51" s="1">
        <v>30</v>
      </c>
      <c r="V51" s="1">
        <v>26</v>
      </c>
      <c r="W51" s="1">
        <v>19</v>
      </c>
      <c r="X51" s="1">
        <v>164</v>
      </c>
      <c r="Y51" s="1">
        <v>237</v>
      </c>
      <c r="Z51" s="1">
        <v>16</v>
      </c>
      <c r="AA51" s="1">
        <v>23</v>
      </c>
      <c r="AB51" s="1">
        <v>2</v>
      </c>
      <c r="AC51" s="1"/>
    </row>
    <row r="52" spans="1:29" x14ac:dyDescent="0.25">
      <c r="A52" s="1"/>
      <c r="B52" s="1" t="s">
        <v>682</v>
      </c>
      <c r="C52" s="1">
        <v>262</v>
      </c>
      <c r="D52" s="1">
        <v>156</v>
      </c>
      <c r="E52" s="1">
        <v>61</v>
      </c>
      <c r="F52" s="1">
        <v>16</v>
      </c>
      <c r="G52" s="1">
        <v>22</v>
      </c>
      <c r="H52" s="1">
        <v>13</v>
      </c>
      <c r="I52" s="1">
        <v>52</v>
      </c>
      <c r="J52" s="1">
        <v>141</v>
      </c>
      <c r="K52" s="1">
        <v>4</v>
      </c>
      <c r="L52" s="1">
        <v>8</v>
      </c>
      <c r="M52" s="1">
        <v>2</v>
      </c>
      <c r="N52" s="1"/>
      <c r="P52" s="1"/>
      <c r="Q52" s="1" t="s">
        <v>682</v>
      </c>
      <c r="R52" s="1">
        <v>262</v>
      </c>
      <c r="S52" s="1">
        <v>156</v>
      </c>
      <c r="T52" s="1">
        <v>61</v>
      </c>
      <c r="U52" s="1">
        <v>16</v>
      </c>
      <c r="V52" s="1">
        <v>22</v>
      </c>
      <c r="W52" s="1">
        <v>13</v>
      </c>
      <c r="X52" s="1">
        <v>52</v>
      </c>
      <c r="Y52" s="1">
        <v>141</v>
      </c>
      <c r="Z52" s="1">
        <v>4</v>
      </c>
      <c r="AA52" s="1">
        <v>8</v>
      </c>
      <c r="AB52" s="1">
        <v>2</v>
      </c>
      <c r="AC52" s="1"/>
    </row>
    <row r="54" spans="1:29" x14ac:dyDescent="0.25">
      <c r="B54" t="s">
        <v>684</v>
      </c>
    </row>
    <row r="55" spans="1:29" x14ac:dyDescent="0.25">
      <c r="B55" t="s">
        <v>685</v>
      </c>
      <c r="Q55" t="s">
        <v>686</v>
      </c>
    </row>
    <row r="56" spans="1:29" ht="15" customHeight="1" x14ac:dyDescent="0.25">
      <c r="A56" s="164" t="s">
        <v>625</v>
      </c>
      <c r="B56" s="164" t="s">
        <v>716</v>
      </c>
      <c r="C56" s="164" t="s">
        <v>61</v>
      </c>
      <c r="D56" s="164" t="s">
        <v>141</v>
      </c>
      <c r="E56" s="164" t="s">
        <v>687</v>
      </c>
      <c r="F56" s="164" t="s">
        <v>87</v>
      </c>
      <c r="G56" s="164"/>
      <c r="H56" s="164"/>
      <c r="I56" s="164"/>
      <c r="J56" s="164" t="s">
        <v>143</v>
      </c>
      <c r="K56" s="164" t="s">
        <v>144</v>
      </c>
      <c r="L56" s="164" t="s">
        <v>717</v>
      </c>
      <c r="M56" s="164" t="s">
        <v>146</v>
      </c>
      <c r="N56" s="164" t="s">
        <v>626</v>
      </c>
      <c r="P56" s="164" t="s">
        <v>625</v>
      </c>
      <c r="Q56" s="164" t="s">
        <v>77</v>
      </c>
      <c r="R56" s="164" t="s">
        <v>140</v>
      </c>
      <c r="S56" s="164" t="s">
        <v>141</v>
      </c>
      <c r="T56" s="164" t="s">
        <v>687</v>
      </c>
      <c r="U56" s="164" t="s">
        <v>87</v>
      </c>
      <c r="V56" s="164"/>
      <c r="W56" s="164"/>
      <c r="X56" s="164"/>
      <c r="Y56" s="164" t="s">
        <v>143</v>
      </c>
      <c r="Z56" s="164" t="s">
        <v>144</v>
      </c>
      <c r="AA56" s="164" t="s">
        <v>145</v>
      </c>
      <c r="AB56" s="164" t="s">
        <v>146</v>
      </c>
      <c r="AC56" s="164" t="s">
        <v>626</v>
      </c>
    </row>
    <row r="57" spans="1:29" x14ac:dyDescent="0.25">
      <c r="A57" s="164"/>
      <c r="B57" s="164"/>
      <c r="C57" s="164"/>
      <c r="D57" s="164"/>
      <c r="E57" s="164"/>
      <c r="F57" s="1" t="s">
        <v>72</v>
      </c>
      <c r="G57" s="1" t="s">
        <v>73</v>
      </c>
      <c r="H57" s="1" t="s">
        <v>74</v>
      </c>
      <c r="I57" s="1" t="s">
        <v>75</v>
      </c>
      <c r="J57" s="164"/>
      <c r="K57" s="164"/>
      <c r="L57" s="164"/>
      <c r="M57" s="164"/>
      <c r="N57" s="164"/>
      <c r="P57" s="164"/>
      <c r="Q57" s="164"/>
      <c r="R57" s="164"/>
      <c r="S57" s="164"/>
      <c r="T57" s="164"/>
      <c r="U57" s="1" t="s">
        <v>72</v>
      </c>
      <c r="V57" s="1" t="s">
        <v>73</v>
      </c>
      <c r="W57" s="1" t="s">
        <v>74</v>
      </c>
      <c r="X57" s="1" t="s">
        <v>75</v>
      </c>
      <c r="Y57" s="164"/>
      <c r="Z57" s="164"/>
      <c r="AA57" s="164"/>
      <c r="AB57" s="164"/>
      <c r="AC57" s="164"/>
    </row>
    <row r="58" spans="1:29" x14ac:dyDescent="0.25">
      <c r="A58" s="1">
        <v>1</v>
      </c>
      <c r="B58" s="1" t="s">
        <v>78</v>
      </c>
      <c r="C58" s="1">
        <v>7</v>
      </c>
      <c r="D58" s="1">
        <v>22</v>
      </c>
      <c r="E58" s="1">
        <v>22</v>
      </c>
      <c r="F58" s="1">
        <v>1</v>
      </c>
      <c r="G58" s="1">
        <v>9</v>
      </c>
      <c r="H58" s="1">
        <v>6</v>
      </c>
      <c r="I58" s="1">
        <v>6</v>
      </c>
      <c r="J58" s="1">
        <f>F58/E58*100</f>
        <v>4.5454545454545459</v>
      </c>
      <c r="K58" s="1">
        <f>(H58+I58)/E58*100</f>
        <v>54.54545454545454</v>
      </c>
      <c r="L58" s="1" t="s">
        <v>718</v>
      </c>
      <c r="M58" s="1">
        <v>1</v>
      </c>
      <c r="N58" s="1">
        <f t="shared" ref="N58:N81" si="0">SUM(F58:I58)</f>
        <v>22</v>
      </c>
      <c r="P58" s="1">
        <v>1</v>
      </c>
      <c r="Q58" s="1" t="s">
        <v>78</v>
      </c>
      <c r="R58" s="1">
        <v>7</v>
      </c>
      <c r="S58" s="1">
        <v>22</v>
      </c>
      <c r="T58" s="1">
        <v>22</v>
      </c>
      <c r="U58" s="1">
        <v>0</v>
      </c>
      <c r="V58" s="1">
        <v>9</v>
      </c>
      <c r="W58" s="1">
        <v>9</v>
      </c>
      <c r="X58" s="1">
        <v>4</v>
      </c>
      <c r="Y58" s="1">
        <f t="shared" ref="Y58:Y87" si="1">U58/T58*100</f>
        <v>0</v>
      </c>
      <c r="Z58" s="1">
        <f t="shared" ref="Z58:Z87" si="2">(W58+X58)/T58*100</f>
        <v>59.090909090909093</v>
      </c>
      <c r="AA58" s="1" t="s">
        <v>688</v>
      </c>
      <c r="AB58" s="1">
        <v>1</v>
      </c>
      <c r="AC58" s="1">
        <f>SUM(U58:X58)</f>
        <v>22</v>
      </c>
    </row>
    <row r="59" spans="1:29" x14ac:dyDescent="0.25">
      <c r="A59" s="1">
        <v>2</v>
      </c>
      <c r="B59" s="1" t="s">
        <v>79</v>
      </c>
      <c r="C59" s="1">
        <v>7</v>
      </c>
      <c r="D59" s="1">
        <v>6</v>
      </c>
      <c r="E59" s="1">
        <v>6</v>
      </c>
      <c r="F59" s="1">
        <v>0</v>
      </c>
      <c r="G59" s="1">
        <v>3</v>
      </c>
      <c r="H59" s="1">
        <v>0</v>
      </c>
      <c r="I59" s="1">
        <v>3</v>
      </c>
      <c r="J59" s="1">
        <f t="shared" ref="J59:J72" si="3">F59/E59*100</f>
        <v>0</v>
      </c>
      <c r="K59" s="1">
        <f t="shared" ref="K59:K87" si="4">(H59+I59)/E59*100</f>
        <v>50</v>
      </c>
      <c r="L59" s="1" t="s">
        <v>719</v>
      </c>
      <c r="M59" s="1">
        <v>0</v>
      </c>
      <c r="N59" s="1">
        <f t="shared" si="0"/>
        <v>6</v>
      </c>
      <c r="P59" s="1">
        <v>2</v>
      </c>
      <c r="Q59" s="1" t="s">
        <v>79</v>
      </c>
      <c r="R59" s="1">
        <v>7</v>
      </c>
      <c r="S59" s="1">
        <v>6</v>
      </c>
      <c r="T59" s="1">
        <v>6</v>
      </c>
      <c r="U59" s="1">
        <v>0</v>
      </c>
      <c r="V59" s="1">
        <v>1</v>
      </c>
      <c r="W59" s="1">
        <v>2</v>
      </c>
      <c r="X59" s="1">
        <v>3</v>
      </c>
      <c r="Y59" s="1">
        <f t="shared" si="1"/>
        <v>0</v>
      </c>
      <c r="Z59" s="1">
        <f t="shared" si="2"/>
        <v>83.333333333333343</v>
      </c>
      <c r="AA59" s="1" t="s">
        <v>156</v>
      </c>
      <c r="AB59" s="1">
        <v>0</v>
      </c>
      <c r="AC59" s="1">
        <f t="shared" ref="AC59:AC89" si="5">SUM(U59:X59)</f>
        <v>6</v>
      </c>
    </row>
    <row r="60" spans="1:29" x14ac:dyDescent="0.25">
      <c r="A60" s="1">
        <v>3</v>
      </c>
      <c r="B60" s="1" t="s">
        <v>80</v>
      </c>
      <c r="C60" s="1">
        <v>7</v>
      </c>
      <c r="D60" s="1">
        <v>7</v>
      </c>
      <c r="E60" s="1">
        <v>4</v>
      </c>
      <c r="F60" s="1">
        <v>0</v>
      </c>
      <c r="G60" s="1">
        <v>0</v>
      </c>
      <c r="H60" s="1">
        <v>3</v>
      </c>
      <c r="I60" s="1">
        <v>1</v>
      </c>
      <c r="J60" s="1">
        <f t="shared" si="3"/>
        <v>0</v>
      </c>
      <c r="K60" s="1">
        <f t="shared" si="4"/>
        <v>100</v>
      </c>
      <c r="L60" s="1" t="s">
        <v>720</v>
      </c>
      <c r="M60" s="1">
        <v>0</v>
      </c>
      <c r="N60" s="1">
        <f t="shared" si="0"/>
        <v>4</v>
      </c>
      <c r="P60" s="1">
        <v>3</v>
      </c>
      <c r="Q60" s="1" t="s">
        <v>80</v>
      </c>
      <c r="R60" s="1">
        <v>7</v>
      </c>
      <c r="S60" s="1">
        <v>7</v>
      </c>
      <c r="T60" s="1">
        <v>4</v>
      </c>
      <c r="U60" s="1">
        <v>0</v>
      </c>
      <c r="V60" s="1">
        <v>1</v>
      </c>
      <c r="W60" s="1">
        <v>1</v>
      </c>
      <c r="X60" s="1">
        <v>2</v>
      </c>
      <c r="Y60" s="1">
        <f t="shared" si="1"/>
        <v>0</v>
      </c>
      <c r="Z60" s="1">
        <f t="shared" si="2"/>
        <v>75</v>
      </c>
      <c r="AA60" s="1" t="s">
        <v>689</v>
      </c>
      <c r="AB60" s="1">
        <v>0</v>
      </c>
      <c r="AC60" s="1">
        <f t="shared" si="5"/>
        <v>4</v>
      </c>
    </row>
    <row r="61" spans="1:29" x14ac:dyDescent="0.25">
      <c r="A61" s="1">
        <v>4</v>
      </c>
      <c r="B61" s="1" t="s">
        <v>47</v>
      </c>
      <c r="C61" s="1">
        <v>7</v>
      </c>
      <c r="D61" s="1">
        <v>16</v>
      </c>
      <c r="E61" s="1">
        <v>15</v>
      </c>
      <c r="F61" s="1">
        <v>1</v>
      </c>
      <c r="G61" s="1">
        <v>7</v>
      </c>
      <c r="H61" s="1">
        <v>6</v>
      </c>
      <c r="I61" s="1">
        <v>1</v>
      </c>
      <c r="J61" s="1">
        <f t="shared" si="3"/>
        <v>6.666666666666667</v>
      </c>
      <c r="K61" s="1">
        <f t="shared" si="4"/>
        <v>46.666666666666664</v>
      </c>
      <c r="L61" s="1" t="s">
        <v>721</v>
      </c>
      <c r="M61" s="1">
        <v>1</v>
      </c>
      <c r="N61" s="1">
        <f t="shared" si="0"/>
        <v>15</v>
      </c>
      <c r="P61" s="1">
        <v>4</v>
      </c>
      <c r="Q61" s="1" t="s">
        <v>47</v>
      </c>
      <c r="R61" s="1">
        <v>7</v>
      </c>
      <c r="S61" s="1">
        <v>16</v>
      </c>
      <c r="T61" s="1">
        <v>14</v>
      </c>
      <c r="U61" s="1">
        <v>2</v>
      </c>
      <c r="V61" s="1">
        <v>8</v>
      </c>
      <c r="W61" s="1">
        <v>4</v>
      </c>
      <c r="X61" s="1">
        <v>0</v>
      </c>
      <c r="Y61" s="1">
        <f t="shared" si="1"/>
        <v>14.285714285714285</v>
      </c>
      <c r="Z61" s="1">
        <f t="shared" si="2"/>
        <v>28.571428571428569</v>
      </c>
      <c r="AA61" s="1" t="s">
        <v>690</v>
      </c>
      <c r="AB61" s="1">
        <v>2</v>
      </c>
      <c r="AC61" s="1">
        <f t="shared" si="5"/>
        <v>14</v>
      </c>
    </row>
    <row r="62" spans="1:29" x14ac:dyDescent="0.25">
      <c r="A62" s="1">
        <v>5</v>
      </c>
      <c r="B62" s="1" t="s">
        <v>81</v>
      </c>
      <c r="C62" s="1">
        <v>7</v>
      </c>
      <c r="D62" s="1">
        <v>4</v>
      </c>
      <c r="E62" s="1">
        <v>4</v>
      </c>
      <c r="F62" s="1">
        <v>0</v>
      </c>
      <c r="G62" s="1">
        <v>0</v>
      </c>
      <c r="H62" s="1">
        <v>4</v>
      </c>
      <c r="I62" s="1">
        <v>0</v>
      </c>
      <c r="J62" s="1">
        <f t="shared" si="3"/>
        <v>0</v>
      </c>
      <c r="K62" s="1">
        <f t="shared" si="4"/>
        <v>100</v>
      </c>
      <c r="L62" s="1" t="s">
        <v>722</v>
      </c>
      <c r="M62" s="1">
        <v>0</v>
      </c>
      <c r="N62" s="1">
        <f t="shared" si="0"/>
        <v>4</v>
      </c>
      <c r="P62" s="1">
        <v>5</v>
      </c>
      <c r="Q62" s="1" t="s">
        <v>81</v>
      </c>
      <c r="R62" s="1">
        <v>7</v>
      </c>
      <c r="S62" s="1">
        <v>4</v>
      </c>
      <c r="T62" s="1">
        <v>4</v>
      </c>
      <c r="U62" s="1">
        <v>0</v>
      </c>
      <c r="V62" s="1">
        <v>1</v>
      </c>
      <c r="W62" s="1">
        <v>3</v>
      </c>
      <c r="X62" s="1">
        <v>0</v>
      </c>
      <c r="Y62" s="1">
        <f t="shared" si="1"/>
        <v>0</v>
      </c>
      <c r="Z62" s="1">
        <f t="shared" si="2"/>
        <v>75</v>
      </c>
      <c r="AA62" s="1" t="s">
        <v>691</v>
      </c>
      <c r="AB62" s="1">
        <v>0</v>
      </c>
      <c r="AC62" s="1">
        <f t="shared" si="5"/>
        <v>4</v>
      </c>
    </row>
    <row r="63" spans="1:29" x14ac:dyDescent="0.25">
      <c r="A63" s="1">
        <v>6</v>
      </c>
      <c r="B63" s="1" t="s">
        <v>723</v>
      </c>
      <c r="C63" s="1">
        <v>7</v>
      </c>
      <c r="D63" s="1">
        <v>17</v>
      </c>
      <c r="E63" s="1">
        <v>15</v>
      </c>
      <c r="F63" s="1">
        <v>0</v>
      </c>
      <c r="G63" s="1">
        <v>10</v>
      </c>
      <c r="H63" s="1">
        <v>4</v>
      </c>
      <c r="I63" s="1">
        <v>1</v>
      </c>
      <c r="J63" s="1">
        <f t="shared" si="3"/>
        <v>0</v>
      </c>
      <c r="K63" s="1">
        <f t="shared" si="4"/>
        <v>33.333333333333329</v>
      </c>
      <c r="L63" s="1" t="s">
        <v>724</v>
      </c>
      <c r="M63" s="1">
        <v>3</v>
      </c>
      <c r="N63" s="1">
        <f t="shared" si="0"/>
        <v>15</v>
      </c>
      <c r="P63" s="1">
        <v>6</v>
      </c>
      <c r="Q63" s="1" t="s">
        <v>48</v>
      </c>
      <c r="R63" s="1">
        <v>7</v>
      </c>
      <c r="S63" s="1">
        <v>17</v>
      </c>
      <c r="T63" s="1">
        <v>16</v>
      </c>
      <c r="U63" s="1">
        <v>0</v>
      </c>
      <c r="V63" s="1">
        <v>10</v>
      </c>
      <c r="W63" s="1">
        <v>5</v>
      </c>
      <c r="X63" s="1">
        <v>1</v>
      </c>
      <c r="Y63" s="1">
        <f t="shared" si="1"/>
        <v>0</v>
      </c>
      <c r="Z63" s="1">
        <f t="shared" si="2"/>
        <v>37.5</v>
      </c>
      <c r="AA63" s="1" t="s">
        <v>692</v>
      </c>
      <c r="AB63" s="1">
        <v>0</v>
      </c>
      <c r="AC63" s="1">
        <f t="shared" si="5"/>
        <v>16</v>
      </c>
    </row>
    <row r="64" spans="1:29" x14ac:dyDescent="0.25">
      <c r="A64" s="1">
        <v>7</v>
      </c>
      <c r="B64" s="1" t="s">
        <v>49</v>
      </c>
      <c r="C64" s="1">
        <v>7</v>
      </c>
      <c r="D64" s="1">
        <v>55</v>
      </c>
      <c r="E64" s="1">
        <v>55</v>
      </c>
      <c r="F64" s="1">
        <v>0</v>
      </c>
      <c r="G64" s="1">
        <v>25</v>
      </c>
      <c r="H64" s="1">
        <v>17</v>
      </c>
      <c r="I64" s="1">
        <v>13</v>
      </c>
      <c r="J64" s="1">
        <f t="shared" si="3"/>
        <v>0</v>
      </c>
      <c r="K64" s="1">
        <f t="shared" si="4"/>
        <v>54.54545454545454</v>
      </c>
      <c r="L64" s="1" t="s">
        <v>725</v>
      </c>
      <c r="M64" s="1">
        <v>0</v>
      </c>
      <c r="N64" s="1">
        <f t="shared" si="0"/>
        <v>55</v>
      </c>
      <c r="P64" s="1">
        <v>7</v>
      </c>
      <c r="Q64" s="1" t="s">
        <v>82</v>
      </c>
      <c r="R64" s="1">
        <v>7</v>
      </c>
      <c r="S64" s="1">
        <v>55</v>
      </c>
      <c r="T64" s="1">
        <v>52</v>
      </c>
      <c r="U64" s="1">
        <v>0</v>
      </c>
      <c r="V64" s="1">
        <v>23</v>
      </c>
      <c r="W64" s="1">
        <v>18</v>
      </c>
      <c r="X64" s="1">
        <v>11</v>
      </c>
      <c r="Y64" s="1">
        <f t="shared" si="1"/>
        <v>0</v>
      </c>
      <c r="Z64" s="1">
        <f t="shared" si="2"/>
        <v>55.769230769230774</v>
      </c>
      <c r="AA64" s="1" t="s">
        <v>693</v>
      </c>
      <c r="AB64" s="1">
        <v>0</v>
      </c>
      <c r="AC64" s="1">
        <f t="shared" si="5"/>
        <v>52</v>
      </c>
    </row>
    <row r="65" spans="1:29" x14ac:dyDescent="0.25">
      <c r="A65" s="1">
        <v>8</v>
      </c>
      <c r="B65" s="1" t="s">
        <v>50</v>
      </c>
      <c r="C65" s="1">
        <v>7</v>
      </c>
      <c r="D65" s="1">
        <v>27</v>
      </c>
      <c r="E65" s="1">
        <v>26</v>
      </c>
      <c r="F65" s="1">
        <v>0</v>
      </c>
      <c r="G65" s="1">
        <v>10</v>
      </c>
      <c r="H65" s="1">
        <v>10</v>
      </c>
      <c r="I65" s="1">
        <v>6</v>
      </c>
      <c r="J65" s="1">
        <f t="shared" si="3"/>
        <v>0</v>
      </c>
      <c r="K65" s="1">
        <f t="shared" si="4"/>
        <v>61.53846153846154</v>
      </c>
      <c r="L65" s="1" t="s">
        <v>726</v>
      </c>
      <c r="M65" s="1">
        <v>0</v>
      </c>
      <c r="N65" s="1">
        <f t="shared" si="0"/>
        <v>26</v>
      </c>
      <c r="P65" s="1">
        <v>8</v>
      </c>
      <c r="Q65" s="1" t="s">
        <v>83</v>
      </c>
      <c r="R65" s="1">
        <v>7</v>
      </c>
      <c r="S65" s="1">
        <v>23</v>
      </c>
      <c r="T65" s="1">
        <v>22</v>
      </c>
      <c r="U65" s="1">
        <v>0</v>
      </c>
      <c r="V65" s="1">
        <v>10</v>
      </c>
      <c r="W65" s="1">
        <v>9</v>
      </c>
      <c r="X65" s="1">
        <v>3</v>
      </c>
      <c r="Y65" s="1">
        <f t="shared" si="1"/>
        <v>0</v>
      </c>
      <c r="Z65" s="1">
        <f t="shared" si="2"/>
        <v>54.54545454545454</v>
      </c>
      <c r="AA65" s="1" t="s">
        <v>694</v>
      </c>
      <c r="AB65" s="1">
        <v>2</v>
      </c>
      <c r="AC65" s="1">
        <f t="shared" si="5"/>
        <v>22</v>
      </c>
    </row>
    <row r="66" spans="1:29" x14ac:dyDescent="0.25">
      <c r="A66" s="1">
        <v>9</v>
      </c>
      <c r="B66" s="1" t="s">
        <v>83</v>
      </c>
      <c r="C66" s="1">
        <v>7</v>
      </c>
      <c r="D66" s="1">
        <v>23</v>
      </c>
      <c r="E66" s="1">
        <v>22</v>
      </c>
      <c r="F66" s="1">
        <v>0</v>
      </c>
      <c r="G66" s="1">
        <v>12</v>
      </c>
      <c r="H66" s="1">
        <v>8</v>
      </c>
      <c r="I66" s="1">
        <v>2</v>
      </c>
      <c r="J66" s="1">
        <f t="shared" si="3"/>
        <v>0</v>
      </c>
      <c r="K66" s="1">
        <f t="shared" si="4"/>
        <v>45.454545454545453</v>
      </c>
      <c r="L66" s="1" t="s">
        <v>727</v>
      </c>
      <c r="M66" s="1">
        <v>2</v>
      </c>
      <c r="N66" s="1">
        <f t="shared" si="0"/>
        <v>22</v>
      </c>
      <c r="P66" s="1">
        <v>9</v>
      </c>
      <c r="Q66" s="1" t="s">
        <v>50</v>
      </c>
      <c r="R66" s="1">
        <v>7</v>
      </c>
      <c r="S66" s="1">
        <v>28</v>
      </c>
      <c r="T66" s="1">
        <v>26</v>
      </c>
      <c r="U66" s="1">
        <v>0</v>
      </c>
      <c r="V66" s="1">
        <v>14</v>
      </c>
      <c r="W66" s="1">
        <v>5</v>
      </c>
      <c r="X66" s="1">
        <v>7</v>
      </c>
      <c r="Y66" s="1">
        <f t="shared" si="1"/>
        <v>0</v>
      </c>
      <c r="Z66" s="1">
        <f t="shared" si="2"/>
        <v>46.153846153846153</v>
      </c>
      <c r="AA66" s="1" t="s">
        <v>695</v>
      </c>
      <c r="AB66" s="1">
        <v>0</v>
      </c>
      <c r="AC66" s="1">
        <f t="shared" si="5"/>
        <v>26</v>
      </c>
    </row>
    <row r="67" spans="1:29" x14ac:dyDescent="0.25">
      <c r="A67" s="1">
        <v>10</v>
      </c>
      <c r="B67" s="1" t="s">
        <v>52</v>
      </c>
      <c r="C67" s="1">
        <v>7</v>
      </c>
      <c r="D67" s="1">
        <v>10</v>
      </c>
      <c r="E67" s="1">
        <v>9</v>
      </c>
      <c r="F67" s="1">
        <v>0</v>
      </c>
      <c r="G67" s="1">
        <v>5</v>
      </c>
      <c r="H67" s="1">
        <v>3</v>
      </c>
      <c r="I67" s="1">
        <v>1</v>
      </c>
      <c r="J67" s="1">
        <f t="shared" si="3"/>
        <v>0</v>
      </c>
      <c r="K67" s="1">
        <f t="shared" si="4"/>
        <v>44.444444444444443</v>
      </c>
      <c r="L67" s="1" t="s">
        <v>728</v>
      </c>
      <c r="M67" s="1">
        <v>0</v>
      </c>
      <c r="N67" s="1">
        <f t="shared" si="0"/>
        <v>9</v>
      </c>
      <c r="P67" s="1">
        <v>10</v>
      </c>
      <c r="Q67" s="1" t="s">
        <v>51</v>
      </c>
      <c r="R67" s="1">
        <v>7</v>
      </c>
      <c r="S67" s="1">
        <v>7</v>
      </c>
      <c r="T67" s="1">
        <v>7</v>
      </c>
      <c r="U67" s="1">
        <v>0</v>
      </c>
      <c r="V67" s="1">
        <v>3</v>
      </c>
      <c r="W67" s="1">
        <v>4</v>
      </c>
      <c r="X67" s="1">
        <v>0</v>
      </c>
      <c r="Y67" s="1">
        <f t="shared" si="1"/>
        <v>0</v>
      </c>
      <c r="Z67" s="1">
        <f t="shared" si="2"/>
        <v>57.142857142857139</v>
      </c>
      <c r="AA67" s="1" t="s">
        <v>696</v>
      </c>
      <c r="AB67" s="1">
        <v>1</v>
      </c>
      <c r="AC67" s="1">
        <f t="shared" si="5"/>
        <v>7</v>
      </c>
    </row>
    <row r="68" spans="1:29" x14ac:dyDescent="0.25">
      <c r="A68" s="1">
        <v>11</v>
      </c>
      <c r="B68" s="1" t="s">
        <v>729</v>
      </c>
      <c r="C68" s="1">
        <v>7</v>
      </c>
      <c r="D68" s="1">
        <v>18</v>
      </c>
      <c r="E68" s="1">
        <v>16</v>
      </c>
      <c r="F68" s="1">
        <v>1</v>
      </c>
      <c r="G68" s="1">
        <v>11</v>
      </c>
      <c r="H68" s="1">
        <v>4</v>
      </c>
      <c r="I68" s="1">
        <v>0</v>
      </c>
      <c r="J68" s="1">
        <f t="shared" si="3"/>
        <v>6.25</v>
      </c>
      <c r="K68" s="1">
        <f t="shared" si="4"/>
        <v>25</v>
      </c>
      <c r="L68" s="1" t="s">
        <v>730</v>
      </c>
      <c r="M68" s="1">
        <v>1</v>
      </c>
      <c r="N68" s="1">
        <f t="shared" si="0"/>
        <v>16</v>
      </c>
      <c r="P68" s="1">
        <v>11</v>
      </c>
      <c r="Q68" s="1" t="s">
        <v>84</v>
      </c>
      <c r="R68" s="1">
        <v>7</v>
      </c>
      <c r="S68" s="1">
        <v>8</v>
      </c>
      <c r="T68" s="1">
        <v>8</v>
      </c>
      <c r="U68" s="1">
        <v>0</v>
      </c>
      <c r="V68" s="1">
        <v>3</v>
      </c>
      <c r="W68" s="1">
        <v>4</v>
      </c>
      <c r="X68" s="1">
        <v>1</v>
      </c>
      <c r="Y68" s="1">
        <f t="shared" si="1"/>
        <v>0</v>
      </c>
      <c r="Z68" s="1">
        <f t="shared" si="2"/>
        <v>62.5</v>
      </c>
      <c r="AA68" s="1" t="s">
        <v>697</v>
      </c>
      <c r="AB68" s="1">
        <v>0</v>
      </c>
      <c r="AC68" s="1">
        <f t="shared" si="5"/>
        <v>8</v>
      </c>
    </row>
    <row r="69" spans="1:29" x14ac:dyDescent="0.25">
      <c r="A69" s="1">
        <v>12</v>
      </c>
      <c r="B69" s="1" t="s">
        <v>53</v>
      </c>
      <c r="C69" s="1">
        <v>7</v>
      </c>
      <c r="D69" s="1">
        <v>10</v>
      </c>
      <c r="E69" s="1">
        <v>10</v>
      </c>
      <c r="F69" s="1">
        <v>1</v>
      </c>
      <c r="G69" s="1">
        <v>4</v>
      </c>
      <c r="H69" s="1">
        <v>2</v>
      </c>
      <c r="I69" s="1">
        <v>3</v>
      </c>
      <c r="J69" s="1">
        <f t="shared" si="3"/>
        <v>10</v>
      </c>
      <c r="K69" s="1">
        <f t="shared" si="4"/>
        <v>50</v>
      </c>
      <c r="L69" s="1" t="s">
        <v>731</v>
      </c>
      <c r="M69" s="1">
        <v>1</v>
      </c>
      <c r="N69" s="1">
        <f t="shared" si="0"/>
        <v>10</v>
      </c>
      <c r="P69" s="1">
        <v>12</v>
      </c>
      <c r="Q69" s="1" t="s">
        <v>76</v>
      </c>
      <c r="R69" s="1">
        <v>7</v>
      </c>
      <c r="S69" s="1">
        <v>18</v>
      </c>
      <c r="T69" s="1">
        <v>16</v>
      </c>
      <c r="U69" s="1">
        <v>0</v>
      </c>
      <c r="V69" s="1">
        <v>9</v>
      </c>
      <c r="W69" s="1">
        <v>6</v>
      </c>
      <c r="X69" s="1">
        <v>1</v>
      </c>
      <c r="Y69" s="1">
        <f t="shared" si="1"/>
        <v>0</v>
      </c>
      <c r="Z69" s="1">
        <f t="shared" si="2"/>
        <v>43.75</v>
      </c>
      <c r="AA69" s="1" t="s">
        <v>698</v>
      </c>
      <c r="AB69" s="1">
        <v>0</v>
      </c>
      <c r="AC69" s="1">
        <f t="shared" si="5"/>
        <v>16</v>
      </c>
    </row>
    <row r="70" spans="1:29" x14ac:dyDescent="0.25">
      <c r="A70" s="1">
        <v>13</v>
      </c>
      <c r="B70" s="1" t="s">
        <v>230</v>
      </c>
      <c r="C70" s="1">
        <v>7</v>
      </c>
      <c r="D70" s="1">
        <v>6</v>
      </c>
      <c r="E70" s="1">
        <v>5</v>
      </c>
      <c r="F70" s="1">
        <v>0</v>
      </c>
      <c r="G70" s="1">
        <v>2</v>
      </c>
      <c r="H70" s="1">
        <v>3</v>
      </c>
      <c r="I70" s="1">
        <v>0</v>
      </c>
      <c r="J70" s="1">
        <f t="shared" si="3"/>
        <v>0</v>
      </c>
      <c r="K70" s="1">
        <f t="shared" si="4"/>
        <v>60</v>
      </c>
      <c r="L70" s="1" t="s">
        <v>732</v>
      </c>
      <c r="M70" s="1">
        <v>1</v>
      </c>
      <c r="N70" s="1">
        <f t="shared" si="0"/>
        <v>5</v>
      </c>
      <c r="P70" s="1">
        <v>13</v>
      </c>
      <c r="Q70" s="1" t="s">
        <v>52</v>
      </c>
      <c r="R70" s="1">
        <v>7</v>
      </c>
      <c r="S70" s="1">
        <v>9</v>
      </c>
      <c r="T70" s="1">
        <v>9</v>
      </c>
      <c r="U70" s="1">
        <v>0</v>
      </c>
      <c r="V70" s="1">
        <v>4</v>
      </c>
      <c r="W70" s="1">
        <v>2</v>
      </c>
      <c r="X70" s="1">
        <v>3</v>
      </c>
      <c r="Y70" s="1">
        <f t="shared" si="1"/>
        <v>0</v>
      </c>
      <c r="Z70" s="1">
        <f t="shared" si="2"/>
        <v>55.555555555555557</v>
      </c>
      <c r="AA70" s="1" t="s">
        <v>699</v>
      </c>
      <c r="AB70" s="1">
        <v>0</v>
      </c>
      <c r="AC70" s="1">
        <f t="shared" si="5"/>
        <v>9</v>
      </c>
    </row>
    <row r="71" spans="1:29" x14ac:dyDescent="0.25">
      <c r="A71" s="1">
        <v>14</v>
      </c>
      <c r="B71" s="1" t="s">
        <v>733</v>
      </c>
      <c r="C71" s="1">
        <v>7</v>
      </c>
      <c r="D71" s="1">
        <v>7</v>
      </c>
      <c r="E71" s="1">
        <v>4</v>
      </c>
      <c r="F71" s="1">
        <v>0</v>
      </c>
      <c r="G71" s="1">
        <v>2</v>
      </c>
      <c r="H71" s="1">
        <v>2</v>
      </c>
      <c r="I71" s="1">
        <v>0</v>
      </c>
      <c r="J71" s="1">
        <f t="shared" si="3"/>
        <v>0</v>
      </c>
      <c r="K71" s="1">
        <f t="shared" si="4"/>
        <v>50</v>
      </c>
      <c r="L71" s="1" t="s">
        <v>734</v>
      </c>
      <c r="M71" s="1">
        <v>0</v>
      </c>
      <c r="N71" s="1">
        <f t="shared" si="0"/>
        <v>4</v>
      </c>
      <c r="P71" s="1">
        <v>14</v>
      </c>
      <c r="Q71" s="1" t="s">
        <v>53</v>
      </c>
      <c r="R71" s="1">
        <v>7</v>
      </c>
      <c r="S71" s="1">
        <v>10</v>
      </c>
      <c r="T71" s="1">
        <v>10</v>
      </c>
      <c r="U71" s="1">
        <v>2</v>
      </c>
      <c r="V71" s="1">
        <v>2</v>
      </c>
      <c r="W71" s="1">
        <v>3</v>
      </c>
      <c r="X71" s="1">
        <v>3</v>
      </c>
      <c r="Y71" s="1">
        <f t="shared" si="1"/>
        <v>20</v>
      </c>
      <c r="Z71" s="1">
        <f t="shared" si="2"/>
        <v>60</v>
      </c>
      <c r="AA71" s="1" t="s">
        <v>700</v>
      </c>
      <c r="AB71" s="1">
        <v>0</v>
      </c>
      <c r="AC71" s="1">
        <f t="shared" si="5"/>
        <v>10</v>
      </c>
    </row>
    <row r="72" spans="1:29" x14ac:dyDescent="0.25">
      <c r="A72" s="1">
        <v>15</v>
      </c>
      <c r="B72" s="1" t="s">
        <v>97</v>
      </c>
      <c r="C72" s="1">
        <v>7</v>
      </c>
      <c r="D72" s="1">
        <v>18</v>
      </c>
      <c r="E72" s="1">
        <v>18</v>
      </c>
      <c r="F72" s="1">
        <v>0</v>
      </c>
      <c r="G72" s="1">
        <v>7</v>
      </c>
      <c r="H72" s="1">
        <v>10</v>
      </c>
      <c r="I72" s="1">
        <v>1</v>
      </c>
      <c r="J72" s="1">
        <f t="shared" si="3"/>
        <v>0</v>
      </c>
      <c r="K72" s="1">
        <f t="shared" si="4"/>
        <v>61.111111111111114</v>
      </c>
      <c r="L72" s="1" t="s">
        <v>735</v>
      </c>
      <c r="M72" s="1">
        <v>0</v>
      </c>
      <c r="N72" s="1">
        <f t="shared" si="0"/>
        <v>18</v>
      </c>
      <c r="P72" s="1">
        <v>15</v>
      </c>
      <c r="Q72" s="1" t="s">
        <v>85</v>
      </c>
      <c r="R72" s="1">
        <v>7</v>
      </c>
      <c r="S72" s="1">
        <v>6</v>
      </c>
      <c r="T72" s="1">
        <v>5</v>
      </c>
      <c r="U72" s="1">
        <v>1</v>
      </c>
      <c r="V72" s="1">
        <v>2</v>
      </c>
      <c r="W72" s="1">
        <v>1</v>
      </c>
      <c r="X72" s="1">
        <v>1</v>
      </c>
      <c r="Y72" s="1">
        <f t="shared" si="1"/>
        <v>20</v>
      </c>
      <c r="Z72" s="1">
        <f t="shared" si="2"/>
        <v>40</v>
      </c>
      <c r="AA72" s="1" t="s">
        <v>627</v>
      </c>
      <c r="AB72" s="1">
        <v>1</v>
      </c>
      <c r="AC72" s="1">
        <f t="shared" si="5"/>
        <v>5</v>
      </c>
    </row>
    <row r="73" spans="1:29" x14ac:dyDescent="0.25">
      <c r="A73" s="1">
        <v>16</v>
      </c>
      <c r="B73" s="1" t="s">
        <v>736</v>
      </c>
      <c r="C73" s="1">
        <v>7</v>
      </c>
      <c r="D73" s="1">
        <v>3</v>
      </c>
      <c r="E73" s="1">
        <v>3</v>
      </c>
      <c r="F73" s="1">
        <v>0</v>
      </c>
      <c r="G73" s="1">
        <v>0</v>
      </c>
      <c r="H73" s="1">
        <v>3</v>
      </c>
      <c r="I73" s="1">
        <v>0</v>
      </c>
      <c r="J73" s="1">
        <f>F73/E73*100</f>
        <v>0</v>
      </c>
      <c r="K73" s="1">
        <f t="shared" si="4"/>
        <v>100</v>
      </c>
      <c r="L73" s="1" t="s">
        <v>737</v>
      </c>
      <c r="M73" s="1">
        <v>0</v>
      </c>
      <c r="N73" s="1">
        <f t="shared" si="0"/>
        <v>3</v>
      </c>
      <c r="P73" s="1">
        <v>16</v>
      </c>
      <c r="Q73" s="1" t="s">
        <v>96</v>
      </c>
      <c r="R73" s="1">
        <v>7</v>
      </c>
      <c r="S73" s="1">
        <v>7</v>
      </c>
      <c r="T73" s="1">
        <v>4</v>
      </c>
      <c r="U73" s="1">
        <v>0</v>
      </c>
      <c r="V73" s="1">
        <v>2</v>
      </c>
      <c r="W73" s="1">
        <v>2</v>
      </c>
      <c r="X73" s="1">
        <v>0</v>
      </c>
      <c r="Y73" s="1">
        <f t="shared" si="1"/>
        <v>0</v>
      </c>
      <c r="Z73" s="1">
        <f t="shared" si="2"/>
        <v>50</v>
      </c>
      <c r="AA73" s="1" t="s">
        <v>701</v>
      </c>
      <c r="AB73" s="1">
        <v>0</v>
      </c>
      <c r="AC73" s="1">
        <f t="shared" si="5"/>
        <v>4</v>
      </c>
    </row>
    <row r="74" spans="1:29" x14ac:dyDescent="0.25">
      <c r="A74" s="1">
        <v>17</v>
      </c>
      <c r="B74" s="1" t="s">
        <v>99</v>
      </c>
      <c r="C74" s="1">
        <v>7</v>
      </c>
      <c r="D74" s="1">
        <v>8</v>
      </c>
      <c r="E74" s="1">
        <v>7</v>
      </c>
      <c r="F74" s="1">
        <v>0</v>
      </c>
      <c r="G74" s="1">
        <v>3</v>
      </c>
      <c r="H74" s="1">
        <v>4</v>
      </c>
      <c r="I74" s="1">
        <v>0</v>
      </c>
      <c r="J74" s="1">
        <f>F74/E74*100</f>
        <v>0</v>
      </c>
      <c r="K74" s="1">
        <f>(H74+I74)/E74*100</f>
        <v>57.142857142857139</v>
      </c>
      <c r="L74" s="1" t="s">
        <v>738</v>
      </c>
      <c r="M74" s="1">
        <v>0</v>
      </c>
      <c r="N74" s="1">
        <f t="shared" si="0"/>
        <v>7</v>
      </c>
      <c r="P74" s="1">
        <v>17</v>
      </c>
      <c r="Q74" s="1" t="s">
        <v>97</v>
      </c>
      <c r="R74" s="1">
        <v>7</v>
      </c>
      <c r="S74" s="1">
        <v>18</v>
      </c>
      <c r="T74" s="1">
        <v>18</v>
      </c>
      <c r="U74" s="1">
        <v>0</v>
      </c>
      <c r="V74" s="1">
        <v>7</v>
      </c>
      <c r="W74" s="1">
        <v>8</v>
      </c>
      <c r="X74" s="1">
        <v>3</v>
      </c>
      <c r="Y74" s="1">
        <f t="shared" si="1"/>
        <v>0</v>
      </c>
      <c r="Z74" s="1">
        <f t="shared" si="2"/>
        <v>61.111111111111114</v>
      </c>
      <c r="AA74" s="1" t="s">
        <v>702</v>
      </c>
      <c r="AB74" s="1">
        <v>0</v>
      </c>
      <c r="AC74" s="1">
        <f t="shared" si="5"/>
        <v>18</v>
      </c>
    </row>
    <row r="75" spans="1:29" x14ac:dyDescent="0.25">
      <c r="A75" s="1">
        <v>18</v>
      </c>
      <c r="B75" s="1" t="s">
        <v>100</v>
      </c>
      <c r="C75" s="1">
        <v>7</v>
      </c>
      <c r="D75" s="1">
        <v>7</v>
      </c>
      <c r="E75" s="1">
        <v>7</v>
      </c>
      <c r="F75" s="1">
        <v>0</v>
      </c>
      <c r="G75" s="1">
        <v>2</v>
      </c>
      <c r="H75" s="1">
        <v>4</v>
      </c>
      <c r="I75" s="1">
        <v>1</v>
      </c>
      <c r="J75" s="1">
        <f t="shared" ref="J75:J87" si="6">F75/E75*100</f>
        <v>0</v>
      </c>
      <c r="K75" s="1">
        <f t="shared" si="4"/>
        <v>71.428571428571431</v>
      </c>
      <c r="L75" s="1" t="s">
        <v>739</v>
      </c>
      <c r="M75" s="1">
        <v>0</v>
      </c>
      <c r="N75" s="1">
        <f t="shared" si="0"/>
        <v>7</v>
      </c>
      <c r="P75" s="1">
        <v>18</v>
      </c>
      <c r="Q75" s="1" t="s">
        <v>98</v>
      </c>
      <c r="R75" s="1">
        <v>7</v>
      </c>
      <c r="S75" s="1">
        <v>3</v>
      </c>
      <c r="T75" s="1">
        <v>3</v>
      </c>
      <c r="U75" s="1">
        <v>0</v>
      </c>
      <c r="V75" s="1">
        <v>2</v>
      </c>
      <c r="W75" s="1">
        <v>1</v>
      </c>
      <c r="X75" s="1">
        <v>0</v>
      </c>
      <c r="Y75" s="1">
        <f t="shared" si="1"/>
        <v>0</v>
      </c>
      <c r="Z75" s="1">
        <f t="shared" si="2"/>
        <v>33.333333333333329</v>
      </c>
      <c r="AA75" s="1" t="s">
        <v>703</v>
      </c>
      <c r="AB75" s="1">
        <v>0</v>
      </c>
      <c r="AC75" s="1">
        <f t="shared" si="5"/>
        <v>3</v>
      </c>
    </row>
    <row r="76" spans="1:29" x14ac:dyDescent="0.25">
      <c r="A76" s="1">
        <v>19</v>
      </c>
      <c r="B76" s="1" t="s">
        <v>102</v>
      </c>
      <c r="C76" s="1">
        <v>7</v>
      </c>
      <c r="D76" s="1">
        <v>5</v>
      </c>
      <c r="E76" s="1">
        <v>5</v>
      </c>
      <c r="F76" s="1">
        <v>0</v>
      </c>
      <c r="G76" s="1">
        <v>3</v>
      </c>
      <c r="H76" s="1">
        <v>2</v>
      </c>
      <c r="I76" s="1">
        <v>0</v>
      </c>
      <c r="J76" s="1">
        <f>F76/E76*100</f>
        <v>0</v>
      </c>
      <c r="K76" s="1">
        <f t="shared" si="4"/>
        <v>40</v>
      </c>
      <c r="L76" s="1" t="s">
        <v>740</v>
      </c>
      <c r="M76" s="1">
        <v>0</v>
      </c>
      <c r="N76" s="1">
        <f t="shared" si="0"/>
        <v>5</v>
      </c>
      <c r="P76" s="1">
        <v>19</v>
      </c>
      <c r="Q76" s="1" t="s">
        <v>99</v>
      </c>
      <c r="R76" s="1">
        <v>7</v>
      </c>
      <c r="S76" s="1">
        <v>8</v>
      </c>
      <c r="T76" s="1">
        <v>7</v>
      </c>
      <c r="U76" s="1">
        <v>0</v>
      </c>
      <c r="V76" s="1">
        <v>2</v>
      </c>
      <c r="W76" s="1">
        <v>3</v>
      </c>
      <c r="X76" s="1">
        <v>2</v>
      </c>
      <c r="Y76" s="1">
        <f t="shared" si="1"/>
        <v>0</v>
      </c>
      <c r="Z76" s="1">
        <f t="shared" si="2"/>
        <v>71.428571428571431</v>
      </c>
      <c r="AA76" s="1" t="s">
        <v>704</v>
      </c>
      <c r="AB76" s="1">
        <v>0</v>
      </c>
      <c r="AC76" s="1">
        <f t="shared" si="5"/>
        <v>7</v>
      </c>
    </row>
    <row r="77" spans="1:29" x14ac:dyDescent="0.25">
      <c r="A77" s="1">
        <v>20</v>
      </c>
      <c r="B77" s="1" t="s">
        <v>101</v>
      </c>
      <c r="C77" s="1">
        <v>7</v>
      </c>
      <c r="D77" s="1">
        <v>4</v>
      </c>
      <c r="E77" s="1">
        <v>4</v>
      </c>
      <c r="F77" s="1">
        <v>0</v>
      </c>
      <c r="G77" s="1">
        <v>3</v>
      </c>
      <c r="H77" s="1">
        <v>1</v>
      </c>
      <c r="I77" s="1">
        <v>0</v>
      </c>
      <c r="J77" s="1">
        <f t="shared" si="6"/>
        <v>0</v>
      </c>
      <c r="K77" s="1">
        <f t="shared" si="4"/>
        <v>25</v>
      </c>
      <c r="L77" s="1" t="s">
        <v>741</v>
      </c>
      <c r="M77" s="1">
        <v>0</v>
      </c>
      <c r="N77" s="1">
        <f t="shared" si="0"/>
        <v>4</v>
      </c>
      <c r="P77" s="1">
        <v>20</v>
      </c>
      <c r="Q77" s="1" t="s">
        <v>100</v>
      </c>
      <c r="R77" s="1">
        <v>7</v>
      </c>
      <c r="S77" s="1">
        <v>7</v>
      </c>
      <c r="T77" s="1">
        <v>7</v>
      </c>
      <c r="U77" s="1">
        <v>0</v>
      </c>
      <c r="V77" s="1">
        <v>3</v>
      </c>
      <c r="W77" s="1">
        <v>2</v>
      </c>
      <c r="X77" s="1">
        <v>2</v>
      </c>
      <c r="Y77" s="1">
        <f t="shared" si="1"/>
        <v>0</v>
      </c>
      <c r="Z77" s="1">
        <f t="shared" si="2"/>
        <v>57.142857142857139</v>
      </c>
      <c r="AA77" s="1" t="s">
        <v>705</v>
      </c>
      <c r="AB77" s="1">
        <v>0</v>
      </c>
      <c r="AC77" s="1">
        <f t="shared" si="5"/>
        <v>7</v>
      </c>
    </row>
    <row r="78" spans="1:29" x14ac:dyDescent="0.25">
      <c r="A78" s="1">
        <v>21</v>
      </c>
      <c r="B78" s="1" t="s">
        <v>742</v>
      </c>
      <c r="C78" s="1">
        <v>7</v>
      </c>
      <c r="D78" s="1">
        <v>8</v>
      </c>
      <c r="E78" s="1">
        <v>7</v>
      </c>
      <c r="F78" s="1">
        <v>0</v>
      </c>
      <c r="G78" s="1">
        <v>3</v>
      </c>
      <c r="H78" s="1">
        <v>4</v>
      </c>
      <c r="I78" s="1">
        <v>0</v>
      </c>
      <c r="J78" s="1">
        <f t="shared" si="6"/>
        <v>0</v>
      </c>
      <c r="K78" s="1">
        <f t="shared" si="4"/>
        <v>57.142857142857139</v>
      </c>
      <c r="L78" s="1" t="s">
        <v>743</v>
      </c>
      <c r="M78" s="1">
        <v>0</v>
      </c>
      <c r="N78" s="1">
        <f t="shared" si="0"/>
        <v>7</v>
      </c>
      <c r="P78" s="1">
        <v>21</v>
      </c>
      <c r="Q78" s="1" t="s">
        <v>638</v>
      </c>
      <c r="R78" s="1">
        <v>7</v>
      </c>
      <c r="S78" s="1">
        <v>4</v>
      </c>
      <c r="T78" s="1">
        <v>4</v>
      </c>
      <c r="U78" s="1">
        <v>0</v>
      </c>
      <c r="V78" s="1">
        <v>1</v>
      </c>
      <c r="W78" s="1">
        <v>2</v>
      </c>
      <c r="X78" s="1">
        <v>1</v>
      </c>
      <c r="Y78" s="1">
        <f t="shared" si="1"/>
        <v>0</v>
      </c>
      <c r="Z78" s="1">
        <f t="shared" si="2"/>
        <v>75</v>
      </c>
      <c r="AA78" s="1" t="s">
        <v>706</v>
      </c>
      <c r="AB78" s="1">
        <v>0</v>
      </c>
      <c r="AC78" s="1">
        <f t="shared" si="5"/>
        <v>4</v>
      </c>
    </row>
    <row r="79" spans="1:29" x14ac:dyDescent="0.25">
      <c r="A79" s="1">
        <v>22</v>
      </c>
      <c r="B79" s="1" t="s">
        <v>744</v>
      </c>
      <c r="C79" s="1">
        <v>7</v>
      </c>
      <c r="D79" s="1">
        <v>2</v>
      </c>
      <c r="E79" s="1">
        <v>2</v>
      </c>
      <c r="F79" s="1">
        <v>0</v>
      </c>
      <c r="G79" s="1">
        <v>0</v>
      </c>
      <c r="H79" s="1">
        <v>2</v>
      </c>
      <c r="I79" s="1">
        <v>0</v>
      </c>
      <c r="J79" s="1">
        <f t="shared" si="6"/>
        <v>0</v>
      </c>
      <c r="K79" s="1">
        <f t="shared" si="4"/>
        <v>100</v>
      </c>
      <c r="L79" s="1" t="s">
        <v>745</v>
      </c>
      <c r="M79" s="1">
        <v>0</v>
      </c>
      <c r="N79" s="1">
        <f t="shared" si="0"/>
        <v>2</v>
      </c>
      <c r="P79" s="1">
        <v>22</v>
      </c>
      <c r="Q79" s="1" t="s">
        <v>102</v>
      </c>
      <c r="R79" s="1">
        <v>7</v>
      </c>
      <c r="S79" s="1">
        <v>5</v>
      </c>
      <c r="T79" s="1">
        <v>5</v>
      </c>
      <c r="U79" s="1">
        <v>0</v>
      </c>
      <c r="V79" s="1">
        <v>3</v>
      </c>
      <c r="W79" s="1">
        <v>2</v>
      </c>
      <c r="X79" s="1">
        <v>0</v>
      </c>
      <c r="Y79" s="1">
        <f t="shared" si="1"/>
        <v>0</v>
      </c>
      <c r="Z79" s="1">
        <f t="shared" si="2"/>
        <v>40</v>
      </c>
      <c r="AA79" s="1" t="s">
        <v>707</v>
      </c>
      <c r="AB79" s="1">
        <v>0</v>
      </c>
      <c r="AC79" s="1">
        <f t="shared" si="5"/>
        <v>5</v>
      </c>
    </row>
    <row r="80" spans="1:29" x14ac:dyDescent="0.25">
      <c r="A80" s="1">
        <v>23</v>
      </c>
      <c r="B80" s="1" t="s">
        <v>746</v>
      </c>
      <c r="C80" s="1">
        <v>7</v>
      </c>
      <c r="D80" s="1">
        <v>8</v>
      </c>
      <c r="E80" s="1">
        <v>8</v>
      </c>
      <c r="F80" s="1">
        <v>0</v>
      </c>
      <c r="G80" s="1">
        <v>2</v>
      </c>
      <c r="H80" s="1">
        <v>4</v>
      </c>
      <c r="I80" s="1">
        <v>2</v>
      </c>
      <c r="J80" s="1">
        <f t="shared" si="6"/>
        <v>0</v>
      </c>
      <c r="K80" s="1">
        <f t="shared" si="4"/>
        <v>75</v>
      </c>
      <c r="L80" s="1" t="s">
        <v>747</v>
      </c>
      <c r="M80" s="1">
        <v>1</v>
      </c>
      <c r="N80" s="1">
        <f t="shared" si="0"/>
        <v>8</v>
      </c>
      <c r="P80" s="1">
        <v>23</v>
      </c>
      <c r="Q80" s="1" t="s">
        <v>104</v>
      </c>
      <c r="R80" s="1">
        <v>7</v>
      </c>
      <c r="S80" s="1">
        <v>2</v>
      </c>
      <c r="T80" s="1">
        <v>2</v>
      </c>
      <c r="U80" s="1">
        <v>0</v>
      </c>
      <c r="V80" s="1">
        <v>0</v>
      </c>
      <c r="W80" s="1">
        <v>2</v>
      </c>
      <c r="X80" s="1">
        <v>0</v>
      </c>
      <c r="Y80" s="1">
        <f t="shared" si="1"/>
        <v>0</v>
      </c>
      <c r="Z80" s="1">
        <f t="shared" si="2"/>
        <v>100</v>
      </c>
      <c r="AA80" s="1" t="s">
        <v>708</v>
      </c>
      <c r="AB80" s="1">
        <v>0</v>
      </c>
      <c r="AC80" s="1">
        <f t="shared" si="5"/>
        <v>2</v>
      </c>
    </row>
    <row r="81" spans="1:29" x14ac:dyDescent="0.25">
      <c r="A81" s="1">
        <v>24</v>
      </c>
      <c r="B81" s="1" t="s">
        <v>95</v>
      </c>
      <c r="C81" s="1">
        <v>7</v>
      </c>
      <c r="D81" s="1">
        <v>6</v>
      </c>
      <c r="E81" s="1">
        <v>6</v>
      </c>
      <c r="F81" s="1">
        <v>0</v>
      </c>
      <c r="G81" s="1">
        <v>3</v>
      </c>
      <c r="H81" s="1">
        <v>2</v>
      </c>
      <c r="I81" s="1">
        <v>1</v>
      </c>
      <c r="J81" s="1">
        <f t="shared" si="6"/>
        <v>0</v>
      </c>
      <c r="K81" s="1">
        <f t="shared" si="4"/>
        <v>50</v>
      </c>
      <c r="L81" s="1" t="s">
        <v>748</v>
      </c>
      <c r="M81" s="1">
        <v>0</v>
      </c>
      <c r="N81" s="1">
        <f t="shared" si="0"/>
        <v>6</v>
      </c>
      <c r="P81" s="1">
        <v>24</v>
      </c>
      <c r="Q81" s="1" t="s">
        <v>103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f t="shared" si="5"/>
        <v>0</v>
      </c>
    </row>
    <row r="82" spans="1:29" x14ac:dyDescent="0.25">
      <c r="A82" s="1">
        <v>25</v>
      </c>
      <c r="B82" s="1" t="s">
        <v>105</v>
      </c>
      <c r="C82" s="1">
        <v>7</v>
      </c>
      <c r="D82" s="1">
        <v>2</v>
      </c>
      <c r="E82" s="1">
        <v>2</v>
      </c>
      <c r="F82" s="1">
        <v>0</v>
      </c>
      <c r="G82" s="1">
        <v>1</v>
      </c>
      <c r="H82" s="1">
        <v>1</v>
      </c>
      <c r="I82" s="1">
        <v>0</v>
      </c>
      <c r="J82" s="1">
        <f t="shared" si="6"/>
        <v>0</v>
      </c>
      <c r="K82" s="1">
        <f t="shared" si="4"/>
        <v>50</v>
      </c>
      <c r="L82" s="1" t="s">
        <v>749</v>
      </c>
      <c r="M82" s="1">
        <v>0</v>
      </c>
      <c r="N82" s="1">
        <v>0</v>
      </c>
      <c r="P82" s="1">
        <v>25</v>
      </c>
      <c r="Q82" s="1" t="s">
        <v>94</v>
      </c>
      <c r="R82" s="1">
        <v>7</v>
      </c>
      <c r="S82" s="1">
        <v>8</v>
      </c>
      <c r="T82" s="1">
        <v>7</v>
      </c>
      <c r="U82" s="1">
        <v>0</v>
      </c>
      <c r="V82" s="1">
        <v>3</v>
      </c>
      <c r="W82" s="1">
        <v>4</v>
      </c>
      <c r="X82" s="1">
        <v>0</v>
      </c>
      <c r="Y82" s="1">
        <f t="shared" si="1"/>
        <v>0</v>
      </c>
      <c r="Z82" s="1">
        <f t="shared" si="2"/>
        <v>57.142857142857139</v>
      </c>
      <c r="AA82" s="1" t="s">
        <v>709</v>
      </c>
      <c r="AB82" s="1">
        <v>0</v>
      </c>
      <c r="AC82" s="1">
        <f t="shared" si="5"/>
        <v>7</v>
      </c>
    </row>
    <row r="83" spans="1:29" x14ac:dyDescent="0.25">
      <c r="A83" s="1">
        <v>26</v>
      </c>
      <c r="B83" s="1" t="s">
        <v>750</v>
      </c>
      <c r="C83" s="1">
        <v>7</v>
      </c>
      <c r="D83" s="1">
        <v>10</v>
      </c>
      <c r="E83" s="1">
        <v>9</v>
      </c>
      <c r="F83" s="1">
        <v>0</v>
      </c>
      <c r="G83" s="1">
        <v>6</v>
      </c>
      <c r="H83" s="1">
        <v>2</v>
      </c>
      <c r="I83" s="1">
        <v>1</v>
      </c>
      <c r="J83" s="1">
        <f t="shared" si="6"/>
        <v>0</v>
      </c>
      <c r="K83" s="1">
        <f t="shared" si="4"/>
        <v>33.333333333333329</v>
      </c>
      <c r="L83" s="1" t="s">
        <v>751</v>
      </c>
      <c r="M83" s="1">
        <v>0</v>
      </c>
      <c r="N83" s="1">
        <v>2</v>
      </c>
      <c r="P83" s="1">
        <v>26</v>
      </c>
      <c r="Q83" s="1" t="s">
        <v>95</v>
      </c>
      <c r="R83" s="1">
        <v>7</v>
      </c>
      <c r="S83" s="1">
        <v>6</v>
      </c>
      <c r="T83" s="1">
        <v>6</v>
      </c>
      <c r="U83" s="1">
        <v>0</v>
      </c>
      <c r="V83" s="1">
        <v>3</v>
      </c>
      <c r="W83" s="1">
        <v>2</v>
      </c>
      <c r="X83" s="1">
        <v>1</v>
      </c>
      <c r="Y83" s="1">
        <f t="shared" si="1"/>
        <v>0</v>
      </c>
      <c r="Z83" s="1">
        <f t="shared" si="2"/>
        <v>50</v>
      </c>
      <c r="AA83" s="1" t="s">
        <v>710</v>
      </c>
      <c r="AB83" s="1">
        <v>0</v>
      </c>
      <c r="AC83" s="1">
        <f t="shared" si="5"/>
        <v>6</v>
      </c>
    </row>
    <row r="84" spans="1:29" x14ac:dyDescent="0.25">
      <c r="A84" s="1">
        <v>27</v>
      </c>
      <c r="B84" s="1" t="s">
        <v>51</v>
      </c>
      <c r="C84" s="1">
        <v>7</v>
      </c>
      <c r="D84" s="1">
        <v>7</v>
      </c>
      <c r="E84" s="1">
        <v>7</v>
      </c>
      <c r="F84" s="1">
        <v>1</v>
      </c>
      <c r="G84" s="1">
        <v>2</v>
      </c>
      <c r="H84" s="1">
        <v>4</v>
      </c>
      <c r="I84" s="1">
        <v>0</v>
      </c>
      <c r="J84" s="1">
        <f t="shared" si="6"/>
        <v>14.285714285714285</v>
      </c>
      <c r="K84" s="1">
        <f t="shared" si="4"/>
        <v>57.142857142857139</v>
      </c>
      <c r="L84" s="1" t="s">
        <v>752</v>
      </c>
      <c r="M84" s="1">
        <v>1</v>
      </c>
      <c r="N84" s="1">
        <v>8</v>
      </c>
      <c r="P84" s="1">
        <v>27</v>
      </c>
      <c r="Q84" s="1" t="s">
        <v>105</v>
      </c>
      <c r="R84" s="1">
        <v>7</v>
      </c>
      <c r="S84" s="1">
        <v>2</v>
      </c>
      <c r="T84" s="1">
        <v>2</v>
      </c>
      <c r="U84" s="1">
        <v>0</v>
      </c>
      <c r="V84" s="1">
        <v>1</v>
      </c>
      <c r="W84" s="1">
        <v>1</v>
      </c>
      <c r="X84" s="1">
        <v>0</v>
      </c>
      <c r="Y84" s="1">
        <f t="shared" si="1"/>
        <v>0</v>
      </c>
      <c r="Z84" s="1">
        <f t="shared" si="2"/>
        <v>50</v>
      </c>
      <c r="AA84" s="1" t="s">
        <v>711</v>
      </c>
      <c r="AB84" s="1">
        <v>0</v>
      </c>
      <c r="AC84" s="1">
        <f t="shared" si="5"/>
        <v>2</v>
      </c>
    </row>
    <row r="85" spans="1:29" x14ac:dyDescent="0.25">
      <c r="A85" s="1">
        <v>28</v>
      </c>
      <c r="B85" s="1" t="s">
        <v>107</v>
      </c>
      <c r="C85" s="1">
        <v>7</v>
      </c>
      <c r="D85" s="1">
        <v>1</v>
      </c>
      <c r="E85" s="1">
        <v>1</v>
      </c>
      <c r="F85" s="1">
        <v>0</v>
      </c>
      <c r="G85" s="1">
        <v>0</v>
      </c>
      <c r="H85" s="1">
        <v>0</v>
      </c>
      <c r="I85" s="1">
        <v>1</v>
      </c>
      <c r="J85" s="1">
        <f t="shared" si="6"/>
        <v>0</v>
      </c>
      <c r="K85" s="1">
        <f t="shared" si="4"/>
        <v>100</v>
      </c>
      <c r="L85" s="1" t="s">
        <v>753</v>
      </c>
      <c r="M85" s="1">
        <v>0</v>
      </c>
      <c r="N85" s="1">
        <v>8</v>
      </c>
      <c r="P85" s="1">
        <v>28</v>
      </c>
      <c r="Q85" s="1" t="s">
        <v>106</v>
      </c>
      <c r="R85" s="1">
        <v>7</v>
      </c>
      <c r="S85" s="1">
        <v>10</v>
      </c>
      <c r="T85" s="1">
        <v>9</v>
      </c>
      <c r="U85" s="1">
        <v>0</v>
      </c>
      <c r="V85" s="1">
        <v>5</v>
      </c>
      <c r="W85" s="1">
        <v>2</v>
      </c>
      <c r="X85" s="1">
        <v>2</v>
      </c>
      <c r="Y85" s="1">
        <f t="shared" si="1"/>
        <v>0</v>
      </c>
      <c r="Z85" s="1">
        <f t="shared" si="2"/>
        <v>44.444444444444443</v>
      </c>
      <c r="AA85" s="1" t="s">
        <v>712</v>
      </c>
      <c r="AB85" s="1">
        <v>0</v>
      </c>
      <c r="AC85" s="1">
        <f t="shared" si="5"/>
        <v>9</v>
      </c>
    </row>
    <row r="86" spans="1:29" x14ac:dyDescent="0.25">
      <c r="A86" s="1">
        <v>29</v>
      </c>
      <c r="B86" s="1" t="s">
        <v>754</v>
      </c>
      <c r="C86" s="1">
        <v>7</v>
      </c>
      <c r="D86" s="1">
        <v>9</v>
      </c>
      <c r="E86" s="1">
        <v>7</v>
      </c>
      <c r="F86" s="1">
        <v>0</v>
      </c>
      <c r="G86" s="1">
        <v>2</v>
      </c>
      <c r="H86" s="1">
        <v>4</v>
      </c>
      <c r="I86" s="1">
        <v>1</v>
      </c>
      <c r="J86" s="1">
        <f t="shared" si="6"/>
        <v>0</v>
      </c>
      <c r="K86" s="1">
        <f t="shared" si="4"/>
        <v>71.428571428571431</v>
      </c>
      <c r="L86" s="1" t="s">
        <v>755</v>
      </c>
      <c r="M86" s="1">
        <v>0</v>
      </c>
      <c r="N86" s="1">
        <v>1</v>
      </c>
      <c r="P86" s="1">
        <v>29</v>
      </c>
      <c r="Q86" s="1" t="s">
        <v>107</v>
      </c>
      <c r="R86" s="1">
        <v>7</v>
      </c>
      <c r="S86" s="1">
        <v>1</v>
      </c>
      <c r="T86" s="1">
        <v>1</v>
      </c>
      <c r="U86" s="1">
        <v>0</v>
      </c>
      <c r="V86" s="1">
        <v>0</v>
      </c>
      <c r="W86" s="1">
        <v>1</v>
      </c>
      <c r="X86" s="1">
        <v>0</v>
      </c>
      <c r="Y86" s="1">
        <f t="shared" si="1"/>
        <v>0</v>
      </c>
      <c r="Z86" s="1">
        <f t="shared" si="2"/>
        <v>100</v>
      </c>
      <c r="AA86" s="1" t="s">
        <v>713</v>
      </c>
      <c r="AB86" s="1">
        <v>0</v>
      </c>
      <c r="AC86" s="1">
        <f t="shared" si="5"/>
        <v>1</v>
      </c>
    </row>
    <row r="87" spans="1:29" x14ac:dyDescent="0.25">
      <c r="A87" s="1">
        <v>30</v>
      </c>
      <c r="B87" s="1" t="s">
        <v>109</v>
      </c>
      <c r="C87" s="1">
        <v>7</v>
      </c>
      <c r="D87" s="1">
        <v>9</v>
      </c>
      <c r="E87" s="1">
        <v>7</v>
      </c>
      <c r="F87" s="1">
        <v>0</v>
      </c>
      <c r="G87" s="1">
        <v>5</v>
      </c>
      <c r="H87" s="1">
        <v>2</v>
      </c>
      <c r="I87" s="1">
        <v>0</v>
      </c>
      <c r="J87" s="1">
        <f t="shared" si="6"/>
        <v>0</v>
      </c>
      <c r="K87" s="1">
        <f t="shared" si="4"/>
        <v>28.571428571428569</v>
      </c>
      <c r="L87" s="1" t="s">
        <v>756</v>
      </c>
      <c r="M87" s="1">
        <v>0</v>
      </c>
      <c r="N87" s="1">
        <v>7</v>
      </c>
      <c r="P87" s="1">
        <v>30</v>
      </c>
      <c r="Q87" s="1" t="s">
        <v>108</v>
      </c>
      <c r="R87" s="1">
        <v>7</v>
      </c>
      <c r="S87" s="1">
        <v>9</v>
      </c>
      <c r="T87" s="1">
        <v>8</v>
      </c>
      <c r="U87" s="1">
        <v>0</v>
      </c>
      <c r="V87" s="1">
        <v>1</v>
      </c>
      <c r="W87" s="1">
        <v>4</v>
      </c>
      <c r="X87" s="1">
        <v>3</v>
      </c>
      <c r="Y87" s="1">
        <f t="shared" si="1"/>
        <v>0</v>
      </c>
      <c r="Z87" s="1">
        <f t="shared" si="2"/>
        <v>87.5</v>
      </c>
      <c r="AA87" s="1" t="s">
        <v>714</v>
      </c>
      <c r="AB87" s="1">
        <v>0</v>
      </c>
      <c r="AC87" s="1">
        <f t="shared" si="5"/>
        <v>8</v>
      </c>
    </row>
    <row r="88" spans="1:29" x14ac:dyDescent="0.25">
      <c r="A88" s="1"/>
      <c r="B88" s="1" t="s">
        <v>757</v>
      </c>
      <c r="C88" s="1"/>
      <c r="D88" s="1">
        <f t="shared" ref="D88:I88" si="7">SUM(D58:D87)</f>
        <v>335</v>
      </c>
      <c r="E88" s="1">
        <f t="shared" si="7"/>
        <v>313</v>
      </c>
      <c r="F88" s="1">
        <f t="shared" si="7"/>
        <v>5</v>
      </c>
      <c r="G88" s="1">
        <f t="shared" si="7"/>
        <v>142</v>
      </c>
      <c r="H88" s="1">
        <f t="shared" si="7"/>
        <v>121</v>
      </c>
      <c r="I88" s="1">
        <f t="shared" si="7"/>
        <v>45</v>
      </c>
      <c r="J88" s="1">
        <f>F88/E88*100</f>
        <v>1.5974440894568689</v>
      </c>
      <c r="K88" s="1">
        <f>(H88+I88)/E88*100</f>
        <v>53.035143769968052</v>
      </c>
      <c r="L88" s="1"/>
      <c r="M88" s="1">
        <f>SUM(M58:M87)</f>
        <v>12</v>
      </c>
      <c r="N88" s="1">
        <v>7</v>
      </c>
      <c r="P88" s="1">
        <v>31</v>
      </c>
      <c r="Q88" s="1" t="s">
        <v>109</v>
      </c>
      <c r="R88" s="1">
        <v>7</v>
      </c>
      <c r="S88" s="1">
        <v>9</v>
      </c>
      <c r="T88" s="1">
        <v>7</v>
      </c>
      <c r="U88" s="1">
        <v>0</v>
      </c>
      <c r="V88" s="1">
        <v>4</v>
      </c>
      <c r="W88" s="1">
        <v>1</v>
      </c>
      <c r="X88" s="1">
        <v>2</v>
      </c>
      <c r="Y88" s="1">
        <f>U88/T88*100</f>
        <v>0</v>
      </c>
      <c r="Z88" s="1">
        <f>(W88+X88)/T88*100</f>
        <v>42.857142857142854</v>
      </c>
      <c r="AA88" s="1" t="s">
        <v>715</v>
      </c>
      <c r="AB88" s="1">
        <v>0</v>
      </c>
      <c r="AC88" s="1">
        <f t="shared" si="5"/>
        <v>7</v>
      </c>
    </row>
    <row r="89" spans="1:29" x14ac:dyDescent="0.25">
      <c r="P89" s="1"/>
      <c r="Q89" s="1" t="s">
        <v>149</v>
      </c>
      <c r="R89" s="1"/>
      <c r="S89" s="1">
        <f t="shared" ref="S89:X89" si="8">SUM(S58:S88)</f>
        <v>335</v>
      </c>
      <c r="T89" s="1">
        <f t="shared" si="8"/>
        <v>311</v>
      </c>
      <c r="U89" s="1">
        <f t="shared" si="8"/>
        <v>5</v>
      </c>
      <c r="V89" s="1">
        <f t="shared" si="8"/>
        <v>137</v>
      </c>
      <c r="W89" s="1">
        <f t="shared" si="8"/>
        <v>113</v>
      </c>
      <c r="X89" s="1">
        <f t="shared" si="8"/>
        <v>56</v>
      </c>
      <c r="Y89" s="1">
        <f>U89/T89*100</f>
        <v>1.607717041800643</v>
      </c>
      <c r="Z89" s="1">
        <f>(W89+X89)/T89*100</f>
        <v>54.340836012861736</v>
      </c>
      <c r="AA89" s="1"/>
      <c r="AB89" s="1">
        <f>SUM(AB58:AB88)</f>
        <v>7</v>
      </c>
      <c r="AC89" s="1">
        <f t="shared" si="5"/>
        <v>311</v>
      </c>
    </row>
    <row r="92" spans="1:29" x14ac:dyDescent="0.25">
      <c r="B92" t="s">
        <v>758</v>
      </c>
      <c r="Q92" t="s">
        <v>814</v>
      </c>
    </row>
    <row r="93" spans="1:29" x14ac:dyDescent="0.25">
      <c r="A93" s="164" t="s">
        <v>625</v>
      </c>
      <c r="B93" s="164" t="s">
        <v>716</v>
      </c>
      <c r="C93" s="164" t="s">
        <v>61</v>
      </c>
      <c r="D93" s="164" t="s">
        <v>141</v>
      </c>
      <c r="E93" s="164" t="s">
        <v>687</v>
      </c>
      <c r="F93" s="164" t="s">
        <v>87</v>
      </c>
      <c r="G93" s="164"/>
      <c r="H93" s="164"/>
      <c r="I93" s="164"/>
      <c r="J93" s="164" t="s">
        <v>143</v>
      </c>
      <c r="K93" s="164" t="s">
        <v>144</v>
      </c>
      <c r="L93" s="164" t="s">
        <v>717</v>
      </c>
      <c r="M93" s="164" t="s">
        <v>146</v>
      </c>
      <c r="P93" s="164" t="s">
        <v>124</v>
      </c>
      <c r="Q93" s="164" t="s">
        <v>77</v>
      </c>
      <c r="R93" s="164" t="s">
        <v>140</v>
      </c>
      <c r="S93" s="164" t="s">
        <v>141</v>
      </c>
      <c r="T93" s="164" t="s">
        <v>784</v>
      </c>
      <c r="U93" s="164" t="s">
        <v>87</v>
      </c>
      <c r="V93" s="164"/>
      <c r="W93" s="164"/>
      <c r="X93" s="164"/>
      <c r="Y93" s="164" t="s">
        <v>143</v>
      </c>
      <c r="Z93" s="164" t="s">
        <v>144</v>
      </c>
      <c r="AA93" s="164" t="s">
        <v>145</v>
      </c>
      <c r="AB93" s="164" t="s">
        <v>146</v>
      </c>
    </row>
    <row r="94" spans="1:29" x14ac:dyDescent="0.25">
      <c r="A94" s="164"/>
      <c r="B94" s="164"/>
      <c r="C94" s="164"/>
      <c r="D94" s="164"/>
      <c r="E94" s="164"/>
      <c r="F94" s="1" t="s">
        <v>72</v>
      </c>
      <c r="G94" s="1" t="s">
        <v>73</v>
      </c>
      <c r="H94" s="1" t="s">
        <v>74</v>
      </c>
      <c r="I94" s="1" t="s">
        <v>75</v>
      </c>
      <c r="J94" s="164"/>
      <c r="K94" s="164"/>
      <c r="L94" s="164"/>
      <c r="M94" s="164"/>
      <c r="P94" s="164"/>
      <c r="Q94" s="164"/>
      <c r="R94" s="164"/>
      <c r="S94" s="164"/>
      <c r="T94" s="164"/>
      <c r="U94" s="1" t="s">
        <v>72</v>
      </c>
      <c r="V94" s="1" t="s">
        <v>73</v>
      </c>
      <c r="W94" s="1" t="s">
        <v>74</v>
      </c>
      <c r="X94" s="1" t="s">
        <v>75</v>
      </c>
      <c r="Y94" s="164"/>
      <c r="Z94" s="164"/>
      <c r="AA94" s="164"/>
      <c r="AB94" s="164"/>
    </row>
    <row r="95" spans="1:29" x14ac:dyDescent="0.25">
      <c r="A95" s="1">
        <v>1</v>
      </c>
      <c r="B95" s="1" t="s">
        <v>78</v>
      </c>
      <c r="C95" s="1">
        <v>8</v>
      </c>
      <c r="D95" s="1">
        <v>30</v>
      </c>
      <c r="E95" s="1">
        <v>28</v>
      </c>
      <c r="F95" s="1">
        <v>3</v>
      </c>
      <c r="G95" s="1">
        <v>13</v>
      </c>
      <c r="H95" s="1">
        <v>10</v>
      </c>
      <c r="I95" s="1">
        <v>2</v>
      </c>
      <c r="J95" s="1">
        <f>F95/E95*100</f>
        <v>10.714285714285714</v>
      </c>
      <c r="K95" s="1">
        <f>(H95+I95)/E95*100</f>
        <v>42.857142857142854</v>
      </c>
      <c r="L95" s="1" t="s">
        <v>759</v>
      </c>
      <c r="M95" s="1">
        <v>1</v>
      </c>
      <c r="P95" s="1">
        <v>1</v>
      </c>
      <c r="Q95" s="1" t="s">
        <v>78</v>
      </c>
      <c r="R95" s="1">
        <v>8</v>
      </c>
      <c r="S95" s="1">
        <v>30</v>
      </c>
      <c r="T95" s="1">
        <v>29</v>
      </c>
      <c r="U95" s="1">
        <v>1</v>
      </c>
      <c r="V95" s="1">
        <v>15</v>
      </c>
      <c r="W95" s="1">
        <v>11</v>
      </c>
      <c r="X95" s="1">
        <v>2</v>
      </c>
      <c r="Y95" s="1">
        <f t="shared" ref="Y95:Y126" si="9">U95/T95*100</f>
        <v>3.4482758620689653</v>
      </c>
      <c r="Z95" s="1">
        <f t="shared" ref="Z95:Z126" si="10">(W95+X95)/T95*100</f>
        <v>44.827586206896555</v>
      </c>
      <c r="AA95" s="1" t="s">
        <v>785</v>
      </c>
      <c r="AB95" s="1">
        <v>1</v>
      </c>
    </row>
    <row r="96" spans="1:29" x14ac:dyDescent="0.25">
      <c r="A96" s="1">
        <v>2</v>
      </c>
      <c r="B96" s="1" t="s">
        <v>79</v>
      </c>
      <c r="C96" s="1">
        <v>8</v>
      </c>
      <c r="D96" s="1">
        <v>12</v>
      </c>
      <c r="E96" s="1">
        <v>12</v>
      </c>
      <c r="F96" s="1">
        <v>0</v>
      </c>
      <c r="G96" s="1">
        <v>6</v>
      </c>
      <c r="H96" s="1">
        <v>4</v>
      </c>
      <c r="I96" s="1">
        <v>2</v>
      </c>
      <c r="J96" s="1">
        <f t="shared" ref="J96:J126" si="11">F96/E96*100</f>
        <v>0</v>
      </c>
      <c r="K96" s="1">
        <f t="shared" ref="K96:K125" si="12">(H96+I96)/E96*100</f>
        <v>50</v>
      </c>
      <c r="L96" s="1" t="s">
        <v>760</v>
      </c>
      <c r="M96" s="1">
        <v>0</v>
      </c>
      <c r="P96" s="1">
        <v>2</v>
      </c>
      <c r="Q96" s="1" t="s">
        <v>79</v>
      </c>
      <c r="R96" s="1">
        <v>8</v>
      </c>
      <c r="S96" s="1">
        <v>12</v>
      </c>
      <c r="T96" s="1">
        <v>12</v>
      </c>
      <c r="U96" s="1">
        <v>0</v>
      </c>
      <c r="V96" s="1">
        <v>7</v>
      </c>
      <c r="W96" s="1">
        <v>5</v>
      </c>
      <c r="X96" s="1">
        <v>0</v>
      </c>
      <c r="Y96" s="1">
        <f t="shared" si="9"/>
        <v>0</v>
      </c>
      <c r="Z96" s="1">
        <f t="shared" si="10"/>
        <v>41.666666666666671</v>
      </c>
      <c r="AA96" s="1" t="s">
        <v>156</v>
      </c>
      <c r="AB96" s="1">
        <v>0</v>
      </c>
    </row>
    <row r="97" spans="1:28" x14ac:dyDescent="0.25">
      <c r="A97" s="1">
        <v>3</v>
      </c>
      <c r="B97" s="1" t="s">
        <v>80</v>
      </c>
      <c r="C97" s="1">
        <v>8</v>
      </c>
      <c r="D97" s="1">
        <v>8</v>
      </c>
      <c r="E97" s="1">
        <v>7</v>
      </c>
      <c r="F97" s="1">
        <v>0</v>
      </c>
      <c r="G97" s="1">
        <v>3</v>
      </c>
      <c r="H97" s="1">
        <v>3</v>
      </c>
      <c r="I97" s="1">
        <v>1</v>
      </c>
      <c r="J97" s="1">
        <f t="shared" si="11"/>
        <v>0</v>
      </c>
      <c r="K97" s="1">
        <f t="shared" si="12"/>
        <v>57.142857142857139</v>
      </c>
      <c r="L97" s="1" t="s">
        <v>761</v>
      </c>
      <c r="M97" s="1">
        <v>1</v>
      </c>
      <c r="P97" s="1">
        <v>3</v>
      </c>
      <c r="Q97" s="1" t="s">
        <v>80</v>
      </c>
      <c r="R97" s="1">
        <v>8</v>
      </c>
      <c r="S97" s="1">
        <v>8</v>
      </c>
      <c r="T97" s="1">
        <v>7</v>
      </c>
      <c r="U97" s="1">
        <v>0</v>
      </c>
      <c r="V97" s="1">
        <v>4</v>
      </c>
      <c r="W97" s="1">
        <v>3</v>
      </c>
      <c r="X97" s="1">
        <v>0</v>
      </c>
      <c r="Y97" s="1">
        <f t="shared" si="9"/>
        <v>0</v>
      </c>
      <c r="Z97" s="1">
        <f t="shared" si="10"/>
        <v>42.857142857142854</v>
      </c>
      <c r="AA97" s="1" t="s">
        <v>786</v>
      </c>
      <c r="AB97" s="1">
        <v>0</v>
      </c>
    </row>
    <row r="98" spans="1:28" x14ac:dyDescent="0.25">
      <c r="A98" s="1">
        <v>4</v>
      </c>
      <c r="B98" s="1" t="s">
        <v>47</v>
      </c>
      <c r="C98" s="1">
        <v>8</v>
      </c>
      <c r="D98" s="1">
        <v>13</v>
      </c>
      <c r="E98" s="1">
        <v>13</v>
      </c>
      <c r="F98" s="1">
        <v>1</v>
      </c>
      <c r="G98" s="1">
        <v>6</v>
      </c>
      <c r="H98" s="1">
        <v>4</v>
      </c>
      <c r="I98" s="1">
        <v>2</v>
      </c>
      <c r="J98" s="1">
        <f t="shared" si="11"/>
        <v>7.6923076923076925</v>
      </c>
      <c r="K98" s="1">
        <f t="shared" si="12"/>
        <v>46.153846153846153</v>
      </c>
      <c r="L98" s="1" t="s">
        <v>762</v>
      </c>
      <c r="M98" s="1">
        <v>1</v>
      </c>
      <c r="P98" s="1">
        <v>4</v>
      </c>
      <c r="Q98" s="1" t="s">
        <v>47</v>
      </c>
      <c r="R98" s="1">
        <v>8</v>
      </c>
      <c r="S98" s="1">
        <v>13</v>
      </c>
      <c r="T98" s="1">
        <v>13</v>
      </c>
      <c r="U98" s="1">
        <v>1</v>
      </c>
      <c r="V98" s="1">
        <v>7</v>
      </c>
      <c r="W98" s="1">
        <v>5</v>
      </c>
      <c r="X98" s="1">
        <v>0</v>
      </c>
      <c r="Y98" s="1">
        <f t="shared" si="9"/>
        <v>7.6923076923076925</v>
      </c>
      <c r="Z98" s="1">
        <f t="shared" si="10"/>
        <v>38.461538461538467</v>
      </c>
      <c r="AA98" s="1" t="s">
        <v>787</v>
      </c>
      <c r="AB98" s="1">
        <v>1</v>
      </c>
    </row>
    <row r="99" spans="1:28" x14ac:dyDescent="0.25">
      <c r="A99" s="1">
        <v>5</v>
      </c>
      <c r="B99" s="1" t="s">
        <v>81</v>
      </c>
      <c r="C99" s="1">
        <v>8</v>
      </c>
      <c r="D99" s="1">
        <v>8</v>
      </c>
      <c r="E99" s="1">
        <v>8</v>
      </c>
      <c r="F99" s="1">
        <v>0</v>
      </c>
      <c r="G99" s="1">
        <v>5</v>
      </c>
      <c r="H99" s="1">
        <v>2</v>
      </c>
      <c r="I99" s="1">
        <v>1</v>
      </c>
      <c r="J99" s="1">
        <f t="shared" si="11"/>
        <v>0</v>
      </c>
      <c r="K99" s="1">
        <f t="shared" si="12"/>
        <v>37.5</v>
      </c>
      <c r="L99" s="1" t="s">
        <v>763</v>
      </c>
      <c r="M99" s="1">
        <v>2</v>
      </c>
      <c r="P99" s="1">
        <v>5</v>
      </c>
      <c r="Q99" s="1" t="s">
        <v>81</v>
      </c>
      <c r="R99" s="1">
        <v>8</v>
      </c>
      <c r="S99" s="1">
        <v>8</v>
      </c>
      <c r="T99" s="1">
        <v>8</v>
      </c>
      <c r="U99" s="1">
        <v>0</v>
      </c>
      <c r="V99" s="1">
        <v>6</v>
      </c>
      <c r="W99" s="1">
        <v>2</v>
      </c>
      <c r="X99" s="1">
        <v>0</v>
      </c>
      <c r="Y99" s="1">
        <f t="shared" si="9"/>
        <v>0</v>
      </c>
      <c r="Z99" s="1">
        <f t="shared" si="10"/>
        <v>25</v>
      </c>
      <c r="AA99" s="1" t="s">
        <v>788</v>
      </c>
      <c r="AB99" s="1">
        <v>0</v>
      </c>
    </row>
    <row r="100" spans="1:28" x14ac:dyDescent="0.25">
      <c r="A100" s="1">
        <v>6</v>
      </c>
      <c r="B100" s="1" t="s">
        <v>723</v>
      </c>
      <c r="C100" s="1">
        <v>8</v>
      </c>
      <c r="D100" s="1">
        <v>14</v>
      </c>
      <c r="E100" s="1">
        <v>14</v>
      </c>
      <c r="F100" s="1">
        <v>1</v>
      </c>
      <c r="G100" s="1">
        <v>5</v>
      </c>
      <c r="H100" s="1">
        <v>4</v>
      </c>
      <c r="I100" s="1">
        <v>4</v>
      </c>
      <c r="J100" s="1">
        <f t="shared" si="11"/>
        <v>7.1428571428571423</v>
      </c>
      <c r="K100" s="1">
        <f t="shared" si="12"/>
        <v>57.142857142857139</v>
      </c>
      <c r="L100" s="1" t="s">
        <v>724</v>
      </c>
      <c r="M100" s="1">
        <v>3</v>
      </c>
      <c r="P100" s="1">
        <v>6</v>
      </c>
      <c r="Q100" s="1" t="s">
        <v>48</v>
      </c>
      <c r="R100" s="1">
        <v>8</v>
      </c>
      <c r="S100" s="1">
        <v>14</v>
      </c>
      <c r="T100" s="1">
        <v>14</v>
      </c>
      <c r="U100" s="1">
        <v>1</v>
      </c>
      <c r="V100" s="1">
        <v>5</v>
      </c>
      <c r="W100" s="1">
        <v>8</v>
      </c>
      <c r="X100" s="1">
        <v>0</v>
      </c>
      <c r="Y100" s="1">
        <f t="shared" si="9"/>
        <v>7.1428571428571423</v>
      </c>
      <c r="Z100" s="1">
        <f t="shared" si="10"/>
        <v>57.142857142857139</v>
      </c>
      <c r="AA100" s="1" t="s">
        <v>789</v>
      </c>
      <c r="AB100" s="1">
        <v>0</v>
      </c>
    </row>
    <row r="101" spans="1:28" x14ac:dyDescent="0.25">
      <c r="A101" s="1">
        <v>7</v>
      </c>
      <c r="B101" s="1" t="s">
        <v>49</v>
      </c>
      <c r="C101" s="1">
        <v>8</v>
      </c>
      <c r="D101" s="1">
        <v>51</v>
      </c>
      <c r="E101" s="1">
        <v>49</v>
      </c>
      <c r="F101" s="1">
        <v>0</v>
      </c>
      <c r="G101" s="1">
        <v>28</v>
      </c>
      <c r="H101" s="1">
        <v>13</v>
      </c>
      <c r="I101" s="1">
        <v>8</v>
      </c>
      <c r="J101" s="1">
        <f t="shared" si="11"/>
        <v>0</v>
      </c>
      <c r="K101" s="1">
        <f t="shared" si="12"/>
        <v>42.857142857142854</v>
      </c>
      <c r="L101" s="1" t="s">
        <v>764</v>
      </c>
      <c r="M101" s="1">
        <v>0</v>
      </c>
      <c r="P101" s="1">
        <v>7</v>
      </c>
      <c r="Q101" s="1" t="s">
        <v>82</v>
      </c>
      <c r="R101" s="1">
        <v>8</v>
      </c>
      <c r="S101" s="1">
        <v>51</v>
      </c>
      <c r="T101" s="1">
        <v>49</v>
      </c>
      <c r="U101" s="1">
        <v>0</v>
      </c>
      <c r="V101" s="1">
        <v>28</v>
      </c>
      <c r="W101" s="1">
        <v>13</v>
      </c>
      <c r="X101" s="1">
        <v>8</v>
      </c>
      <c r="Y101" s="1">
        <f t="shared" si="9"/>
        <v>0</v>
      </c>
      <c r="Z101" s="1">
        <f t="shared" si="10"/>
        <v>42.857142857142854</v>
      </c>
      <c r="AA101" s="1" t="s">
        <v>790</v>
      </c>
      <c r="AB101" s="1">
        <v>0</v>
      </c>
    </row>
    <row r="102" spans="1:28" x14ac:dyDescent="0.25">
      <c r="A102" s="1">
        <v>8</v>
      </c>
      <c r="B102" s="1" t="s">
        <v>50</v>
      </c>
      <c r="C102" s="1">
        <v>8</v>
      </c>
      <c r="D102" s="1">
        <v>29</v>
      </c>
      <c r="E102" s="1">
        <v>29</v>
      </c>
      <c r="F102" s="1">
        <v>3</v>
      </c>
      <c r="G102" s="1">
        <v>9</v>
      </c>
      <c r="H102" s="1">
        <v>10</v>
      </c>
      <c r="I102" s="1">
        <v>7</v>
      </c>
      <c r="J102" s="1">
        <f t="shared" si="11"/>
        <v>10.344827586206897</v>
      </c>
      <c r="K102" s="1">
        <f t="shared" si="12"/>
        <v>58.620689655172406</v>
      </c>
      <c r="L102" s="1" t="s">
        <v>765</v>
      </c>
      <c r="M102" s="1">
        <v>2</v>
      </c>
      <c r="P102" s="1">
        <v>8</v>
      </c>
      <c r="Q102" s="1" t="s">
        <v>83</v>
      </c>
      <c r="R102" s="1">
        <v>8</v>
      </c>
      <c r="S102" s="1">
        <v>22</v>
      </c>
      <c r="T102" s="1">
        <v>21</v>
      </c>
      <c r="U102" s="1">
        <v>1</v>
      </c>
      <c r="V102" s="1">
        <v>10</v>
      </c>
      <c r="W102" s="1">
        <v>7</v>
      </c>
      <c r="X102" s="1">
        <v>3</v>
      </c>
      <c r="Y102" s="1">
        <f t="shared" si="9"/>
        <v>4.7619047619047619</v>
      </c>
      <c r="Z102" s="1">
        <f t="shared" si="10"/>
        <v>47.619047619047613</v>
      </c>
      <c r="AA102" s="1" t="s">
        <v>791</v>
      </c>
      <c r="AB102" s="1">
        <v>2</v>
      </c>
    </row>
    <row r="103" spans="1:28" x14ac:dyDescent="0.25">
      <c r="A103" s="1">
        <v>9</v>
      </c>
      <c r="B103" s="1" t="s">
        <v>83</v>
      </c>
      <c r="C103" s="1">
        <v>8</v>
      </c>
      <c r="D103" s="1">
        <v>22</v>
      </c>
      <c r="E103" s="1">
        <v>21</v>
      </c>
      <c r="F103" s="1">
        <v>3</v>
      </c>
      <c r="G103" s="1">
        <v>10</v>
      </c>
      <c r="H103" s="1">
        <v>5</v>
      </c>
      <c r="I103" s="1">
        <v>3</v>
      </c>
      <c r="J103" s="1">
        <f t="shared" si="11"/>
        <v>14.285714285714285</v>
      </c>
      <c r="K103" s="1">
        <f t="shared" si="12"/>
        <v>38.095238095238095</v>
      </c>
      <c r="L103" s="1" t="s">
        <v>766</v>
      </c>
      <c r="M103" s="1">
        <v>3</v>
      </c>
      <c r="P103" s="1">
        <v>9</v>
      </c>
      <c r="Q103" s="1" t="s">
        <v>50</v>
      </c>
      <c r="R103" s="1">
        <v>8</v>
      </c>
      <c r="S103" s="1">
        <v>29</v>
      </c>
      <c r="T103" s="1">
        <v>29</v>
      </c>
      <c r="U103" s="1">
        <v>0</v>
      </c>
      <c r="V103" s="1">
        <v>12</v>
      </c>
      <c r="W103" s="1">
        <v>11</v>
      </c>
      <c r="X103" s="1">
        <v>6</v>
      </c>
      <c r="Y103" s="1">
        <f t="shared" si="9"/>
        <v>0</v>
      </c>
      <c r="Z103" s="1">
        <f t="shared" si="10"/>
        <v>58.620689655172406</v>
      </c>
      <c r="AA103" s="1" t="s">
        <v>792</v>
      </c>
      <c r="AB103" s="1">
        <v>0</v>
      </c>
    </row>
    <row r="104" spans="1:28" x14ac:dyDescent="0.25">
      <c r="A104" s="1">
        <v>10</v>
      </c>
      <c r="B104" s="1" t="s">
        <v>52</v>
      </c>
      <c r="C104" s="1">
        <v>8</v>
      </c>
      <c r="D104" s="1">
        <v>9</v>
      </c>
      <c r="E104" s="1">
        <v>8</v>
      </c>
      <c r="F104" s="1">
        <v>0</v>
      </c>
      <c r="G104" s="1">
        <v>5</v>
      </c>
      <c r="H104" s="1">
        <v>3</v>
      </c>
      <c r="I104" s="1">
        <v>0</v>
      </c>
      <c r="J104" s="1">
        <f t="shared" si="11"/>
        <v>0</v>
      </c>
      <c r="K104" s="1">
        <f t="shared" si="12"/>
        <v>37.5</v>
      </c>
      <c r="L104" s="1" t="s">
        <v>767</v>
      </c>
      <c r="M104" s="1">
        <v>1</v>
      </c>
      <c r="P104" s="1">
        <v>10</v>
      </c>
      <c r="Q104" s="1" t="s">
        <v>51</v>
      </c>
      <c r="R104" s="1">
        <v>8</v>
      </c>
      <c r="S104" s="1">
        <v>9</v>
      </c>
      <c r="T104" s="1">
        <v>8</v>
      </c>
      <c r="U104" s="1">
        <v>0</v>
      </c>
      <c r="V104" s="1">
        <v>4</v>
      </c>
      <c r="W104" s="1">
        <v>2</v>
      </c>
      <c r="X104" s="1">
        <v>2</v>
      </c>
      <c r="Y104" s="1">
        <f t="shared" si="9"/>
        <v>0</v>
      </c>
      <c r="Z104" s="1">
        <f t="shared" si="10"/>
        <v>50</v>
      </c>
      <c r="AA104" s="1" t="s">
        <v>793</v>
      </c>
      <c r="AB104" s="1">
        <v>1</v>
      </c>
    </row>
    <row r="105" spans="1:28" x14ac:dyDescent="0.25">
      <c r="A105" s="1">
        <v>11</v>
      </c>
      <c r="B105" s="1" t="s">
        <v>729</v>
      </c>
      <c r="C105" s="1">
        <v>8</v>
      </c>
      <c r="D105" s="1">
        <v>17</v>
      </c>
      <c r="E105" s="1">
        <v>14</v>
      </c>
      <c r="F105" s="1">
        <v>0</v>
      </c>
      <c r="G105" s="1">
        <v>9</v>
      </c>
      <c r="H105" s="1">
        <v>4</v>
      </c>
      <c r="I105" s="1">
        <v>1</v>
      </c>
      <c r="J105" s="1">
        <f t="shared" si="11"/>
        <v>0</v>
      </c>
      <c r="K105" s="1">
        <f t="shared" si="12"/>
        <v>35.714285714285715</v>
      </c>
      <c r="L105" s="1" t="s">
        <v>768</v>
      </c>
      <c r="M105" s="1">
        <v>0</v>
      </c>
      <c r="P105" s="1">
        <v>11</v>
      </c>
      <c r="Q105" s="1" t="s">
        <v>52</v>
      </c>
      <c r="R105" s="1">
        <v>8</v>
      </c>
      <c r="S105" s="1">
        <v>9</v>
      </c>
      <c r="T105" s="1">
        <v>9</v>
      </c>
      <c r="U105" s="1">
        <v>0</v>
      </c>
      <c r="V105" s="1">
        <v>5</v>
      </c>
      <c r="W105" s="1">
        <v>4</v>
      </c>
      <c r="X105" s="1">
        <v>0</v>
      </c>
      <c r="Y105" s="1">
        <f t="shared" si="9"/>
        <v>0</v>
      </c>
      <c r="Z105" s="1">
        <f t="shared" si="10"/>
        <v>44.444444444444443</v>
      </c>
      <c r="AA105" s="1" t="s">
        <v>794</v>
      </c>
      <c r="AB105" s="1">
        <v>0</v>
      </c>
    </row>
    <row r="106" spans="1:28" x14ac:dyDescent="0.25">
      <c r="A106" s="1">
        <v>12</v>
      </c>
      <c r="B106" s="1" t="s">
        <v>53</v>
      </c>
      <c r="C106" s="1">
        <v>8</v>
      </c>
      <c r="D106" s="1">
        <v>15</v>
      </c>
      <c r="E106" s="1">
        <v>13</v>
      </c>
      <c r="F106" s="1">
        <v>2</v>
      </c>
      <c r="G106" s="1">
        <v>4</v>
      </c>
      <c r="H106" s="1">
        <v>2</v>
      </c>
      <c r="I106" s="1">
        <v>5</v>
      </c>
      <c r="J106" s="1">
        <f t="shared" si="11"/>
        <v>15.384615384615385</v>
      </c>
      <c r="K106" s="1">
        <f t="shared" si="12"/>
        <v>53.846153846153847</v>
      </c>
      <c r="L106" s="1" t="s">
        <v>769</v>
      </c>
      <c r="M106" s="1">
        <v>3</v>
      </c>
      <c r="P106" s="1">
        <v>12</v>
      </c>
      <c r="Q106" s="1" t="s">
        <v>76</v>
      </c>
      <c r="R106" s="1">
        <v>8</v>
      </c>
      <c r="S106" s="1">
        <v>17</v>
      </c>
      <c r="T106" s="1">
        <v>14</v>
      </c>
      <c r="U106" s="1">
        <v>1</v>
      </c>
      <c r="V106" s="1">
        <v>8</v>
      </c>
      <c r="W106" s="1">
        <v>4</v>
      </c>
      <c r="X106" s="1">
        <v>1</v>
      </c>
      <c r="Y106" s="1">
        <f t="shared" si="9"/>
        <v>7.1428571428571423</v>
      </c>
      <c r="Z106" s="1">
        <f t="shared" si="10"/>
        <v>35.714285714285715</v>
      </c>
      <c r="AA106" s="1" t="s">
        <v>795</v>
      </c>
      <c r="AB106" s="1">
        <v>1</v>
      </c>
    </row>
    <row r="107" spans="1:28" x14ac:dyDescent="0.25">
      <c r="A107" s="1">
        <v>13</v>
      </c>
      <c r="B107" s="1" t="s">
        <v>230</v>
      </c>
      <c r="C107" s="1">
        <v>8</v>
      </c>
      <c r="D107" s="1">
        <v>9</v>
      </c>
      <c r="E107" s="1">
        <v>8</v>
      </c>
      <c r="F107" s="1">
        <v>0</v>
      </c>
      <c r="G107" s="1">
        <v>6</v>
      </c>
      <c r="H107" s="1">
        <v>1</v>
      </c>
      <c r="I107" s="1">
        <v>1</v>
      </c>
      <c r="J107" s="1">
        <f t="shared" si="11"/>
        <v>0</v>
      </c>
      <c r="K107" s="1">
        <f t="shared" si="12"/>
        <v>25</v>
      </c>
      <c r="L107" s="1" t="s">
        <v>770</v>
      </c>
      <c r="M107" s="1">
        <v>0</v>
      </c>
      <c r="P107" s="1">
        <v>13</v>
      </c>
      <c r="Q107" s="1" t="s">
        <v>53</v>
      </c>
      <c r="R107" s="1">
        <v>8</v>
      </c>
      <c r="S107" s="1">
        <v>15</v>
      </c>
      <c r="T107" s="1">
        <v>13</v>
      </c>
      <c r="U107" s="1">
        <v>1</v>
      </c>
      <c r="V107" s="1">
        <v>6</v>
      </c>
      <c r="W107" s="1">
        <v>5</v>
      </c>
      <c r="X107" s="1">
        <v>1</v>
      </c>
      <c r="Y107" s="1">
        <f t="shared" si="9"/>
        <v>7.6923076923076925</v>
      </c>
      <c r="Z107" s="1">
        <f t="shared" si="10"/>
        <v>46.153846153846153</v>
      </c>
      <c r="AA107" s="1" t="s">
        <v>796</v>
      </c>
      <c r="AB107" s="1">
        <v>0</v>
      </c>
    </row>
    <row r="108" spans="1:28" x14ac:dyDescent="0.25">
      <c r="A108" s="1">
        <v>14</v>
      </c>
      <c r="B108" s="1" t="s">
        <v>733</v>
      </c>
      <c r="C108" s="1">
        <v>8</v>
      </c>
      <c r="D108" s="1">
        <v>5</v>
      </c>
      <c r="E108" s="1">
        <v>4</v>
      </c>
      <c r="F108" s="1">
        <v>0</v>
      </c>
      <c r="G108" s="1">
        <v>2</v>
      </c>
      <c r="H108" s="1">
        <v>2</v>
      </c>
      <c r="I108" s="1">
        <v>0</v>
      </c>
      <c r="J108" s="1">
        <f t="shared" si="11"/>
        <v>0</v>
      </c>
      <c r="K108" s="1">
        <f t="shared" si="12"/>
        <v>50</v>
      </c>
      <c r="L108" s="1" t="s">
        <v>771</v>
      </c>
      <c r="M108" s="1">
        <v>0</v>
      </c>
      <c r="P108" s="1">
        <v>14</v>
      </c>
      <c r="Q108" s="1" t="s">
        <v>85</v>
      </c>
      <c r="R108" s="1">
        <v>8</v>
      </c>
      <c r="S108" s="1">
        <v>9</v>
      </c>
      <c r="T108" s="1">
        <v>8</v>
      </c>
      <c r="U108" s="1">
        <v>0</v>
      </c>
      <c r="V108" s="1">
        <v>5</v>
      </c>
      <c r="W108" s="1">
        <v>2</v>
      </c>
      <c r="X108" s="1">
        <v>1</v>
      </c>
      <c r="Y108" s="1">
        <f t="shared" si="9"/>
        <v>0</v>
      </c>
      <c r="Z108" s="1">
        <f t="shared" si="10"/>
        <v>37.5</v>
      </c>
      <c r="AA108" s="1" t="s">
        <v>797</v>
      </c>
      <c r="AB108" s="1">
        <v>0</v>
      </c>
    </row>
    <row r="109" spans="1:28" x14ac:dyDescent="0.25">
      <c r="A109" s="1">
        <v>15</v>
      </c>
      <c r="B109" s="1" t="s">
        <v>97</v>
      </c>
      <c r="C109" s="1">
        <v>8</v>
      </c>
      <c r="D109" s="1">
        <v>14</v>
      </c>
      <c r="E109" s="1">
        <v>14</v>
      </c>
      <c r="F109" s="1">
        <v>0</v>
      </c>
      <c r="G109" s="1">
        <v>11</v>
      </c>
      <c r="H109" s="1">
        <v>2</v>
      </c>
      <c r="I109" s="1">
        <v>1</v>
      </c>
      <c r="J109" s="1">
        <f t="shared" si="11"/>
        <v>0</v>
      </c>
      <c r="K109" s="1">
        <f t="shared" si="12"/>
        <v>21.428571428571427</v>
      </c>
      <c r="L109" s="1" t="s">
        <v>772</v>
      </c>
      <c r="M109" s="1">
        <v>0</v>
      </c>
      <c r="P109" s="1">
        <v>15</v>
      </c>
      <c r="Q109" s="1" t="s">
        <v>96</v>
      </c>
      <c r="R109" s="1">
        <v>8</v>
      </c>
      <c r="S109" s="1">
        <v>5</v>
      </c>
      <c r="T109" s="1">
        <v>4</v>
      </c>
      <c r="U109" s="1">
        <v>0</v>
      </c>
      <c r="V109" s="1">
        <v>2</v>
      </c>
      <c r="W109" s="1">
        <v>2</v>
      </c>
      <c r="X109" s="1">
        <v>0</v>
      </c>
      <c r="Y109" s="1">
        <f t="shared" si="9"/>
        <v>0</v>
      </c>
      <c r="Z109" s="1">
        <f t="shared" si="10"/>
        <v>50</v>
      </c>
      <c r="AA109" s="1" t="s">
        <v>798</v>
      </c>
      <c r="AB109" s="1">
        <v>0</v>
      </c>
    </row>
    <row r="110" spans="1:28" x14ac:dyDescent="0.25">
      <c r="A110" s="1">
        <v>16</v>
      </c>
      <c r="B110" s="1" t="s">
        <v>736</v>
      </c>
      <c r="C110" s="1">
        <v>8</v>
      </c>
      <c r="D110" s="1">
        <v>3</v>
      </c>
      <c r="E110" s="1">
        <v>3</v>
      </c>
      <c r="F110" s="1">
        <v>1</v>
      </c>
      <c r="G110" s="1">
        <v>0</v>
      </c>
      <c r="H110" s="1">
        <v>0</v>
      </c>
      <c r="I110" s="1">
        <v>2</v>
      </c>
      <c r="J110" s="1">
        <f t="shared" si="11"/>
        <v>33.333333333333329</v>
      </c>
      <c r="K110" s="1">
        <f t="shared" si="12"/>
        <v>66.666666666666657</v>
      </c>
      <c r="L110" s="1" t="s">
        <v>773</v>
      </c>
      <c r="M110" s="1">
        <v>1</v>
      </c>
      <c r="P110" s="1">
        <v>16</v>
      </c>
      <c r="Q110" s="1" t="s">
        <v>97</v>
      </c>
      <c r="R110" s="1">
        <v>8</v>
      </c>
      <c r="S110" s="1">
        <v>14</v>
      </c>
      <c r="T110" s="1">
        <v>14</v>
      </c>
      <c r="U110" s="1">
        <v>1</v>
      </c>
      <c r="V110" s="1">
        <v>9</v>
      </c>
      <c r="W110" s="1">
        <v>3</v>
      </c>
      <c r="X110" s="1">
        <v>1</v>
      </c>
      <c r="Y110" s="1">
        <f t="shared" si="9"/>
        <v>7.1428571428571423</v>
      </c>
      <c r="Z110" s="1">
        <f t="shared" si="10"/>
        <v>28.571428571428569</v>
      </c>
      <c r="AA110" s="1" t="s">
        <v>799</v>
      </c>
      <c r="AB110" s="1">
        <v>1</v>
      </c>
    </row>
    <row r="111" spans="1:28" x14ac:dyDescent="0.25">
      <c r="A111" s="1">
        <v>17</v>
      </c>
      <c r="B111" s="1" t="s">
        <v>99</v>
      </c>
      <c r="C111" s="1">
        <v>8</v>
      </c>
      <c r="D111" s="1">
        <v>7</v>
      </c>
      <c r="E111" s="1">
        <v>6</v>
      </c>
      <c r="F111" s="1">
        <v>0</v>
      </c>
      <c r="G111" s="1">
        <v>4</v>
      </c>
      <c r="H111" s="1">
        <v>2</v>
      </c>
      <c r="I111" s="1">
        <v>0</v>
      </c>
      <c r="J111" s="1">
        <f t="shared" si="11"/>
        <v>0</v>
      </c>
      <c r="K111" s="1">
        <f t="shared" si="12"/>
        <v>33.333333333333329</v>
      </c>
      <c r="L111" s="1" t="s">
        <v>774</v>
      </c>
      <c r="M111" s="1">
        <v>0</v>
      </c>
      <c r="P111" s="1">
        <v>17</v>
      </c>
      <c r="Q111" s="1" t="s">
        <v>99</v>
      </c>
      <c r="R111" s="1">
        <v>8</v>
      </c>
      <c r="S111" s="1">
        <v>7</v>
      </c>
      <c r="T111" s="1">
        <v>6</v>
      </c>
      <c r="U111" s="1">
        <v>0</v>
      </c>
      <c r="V111" s="1">
        <v>3</v>
      </c>
      <c r="W111" s="1">
        <v>3</v>
      </c>
      <c r="X111" s="1">
        <v>0</v>
      </c>
      <c r="Y111" s="1">
        <f t="shared" si="9"/>
        <v>0</v>
      </c>
      <c r="Z111" s="1">
        <f t="shared" si="10"/>
        <v>50</v>
      </c>
      <c r="AA111" s="1" t="s">
        <v>800</v>
      </c>
      <c r="AB111" s="1">
        <v>0</v>
      </c>
    </row>
    <row r="112" spans="1:28" x14ac:dyDescent="0.25">
      <c r="A112" s="1">
        <v>18</v>
      </c>
      <c r="B112" s="1" t="s">
        <v>100</v>
      </c>
      <c r="C112" s="1">
        <v>8</v>
      </c>
      <c r="D112" s="1">
        <v>7</v>
      </c>
      <c r="E112" s="1">
        <v>7</v>
      </c>
      <c r="F112" s="1">
        <v>0</v>
      </c>
      <c r="G112" s="1">
        <v>3</v>
      </c>
      <c r="H112" s="1">
        <v>3</v>
      </c>
      <c r="I112" s="1">
        <v>1</v>
      </c>
      <c r="J112" s="1">
        <f>F112/E112*100</f>
        <v>0</v>
      </c>
      <c r="K112" s="1">
        <f t="shared" si="12"/>
        <v>57.142857142857139</v>
      </c>
      <c r="L112" s="1" t="s">
        <v>739</v>
      </c>
      <c r="M112" s="1">
        <v>0</v>
      </c>
      <c r="P112" s="1">
        <v>18</v>
      </c>
      <c r="Q112" s="1" t="s">
        <v>98</v>
      </c>
      <c r="R112" s="1">
        <v>8</v>
      </c>
      <c r="S112" s="1">
        <v>3</v>
      </c>
      <c r="T112" s="1">
        <v>3</v>
      </c>
      <c r="U112" s="1">
        <v>1</v>
      </c>
      <c r="V112" s="1">
        <v>0</v>
      </c>
      <c r="W112" s="1">
        <v>1</v>
      </c>
      <c r="X112" s="1">
        <v>1</v>
      </c>
      <c r="Y112" s="1">
        <f>U112/T112*100</f>
        <v>33.333333333333329</v>
      </c>
      <c r="Z112" s="1">
        <f>(W112+X112)/T112*100</f>
        <v>66.666666666666657</v>
      </c>
      <c r="AA112" s="1" t="s">
        <v>801</v>
      </c>
      <c r="AB112" s="1">
        <v>0</v>
      </c>
    </row>
    <row r="113" spans="1:28" x14ac:dyDescent="0.25">
      <c r="A113" s="1">
        <v>19</v>
      </c>
      <c r="B113" s="1" t="s">
        <v>102</v>
      </c>
      <c r="C113" s="1">
        <v>8</v>
      </c>
      <c r="D113" s="1">
        <v>3</v>
      </c>
      <c r="E113" s="1">
        <v>3</v>
      </c>
      <c r="F113" s="1">
        <v>0</v>
      </c>
      <c r="G113" s="1">
        <v>1</v>
      </c>
      <c r="H113" s="1">
        <v>2</v>
      </c>
      <c r="I113" s="1">
        <v>0</v>
      </c>
      <c r="J113" s="1">
        <f t="shared" si="11"/>
        <v>0</v>
      </c>
      <c r="K113" s="1">
        <f t="shared" si="12"/>
        <v>66.666666666666657</v>
      </c>
      <c r="L113" s="1" t="s">
        <v>740</v>
      </c>
      <c r="M113" s="1">
        <v>0</v>
      </c>
      <c r="P113" s="1">
        <v>19</v>
      </c>
      <c r="Q113" s="1" t="s">
        <v>100</v>
      </c>
      <c r="R113" s="1">
        <v>8</v>
      </c>
      <c r="S113" s="1">
        <v>7</v>
      </c>
      <c r="T113" s="1">
        <v>7</v>
      </c>
      <c r="U113" s="1">
        <v>0</v>
      </c>
      <c r="V113" s="1">
        <v>2</v>
      </c>
      <c r="W113" s="1">
        <v>4</v>
      </c>
      <c r="X113" s="1">
        <v>1</v>
      </c>
      <c r="Y113" s="1">
        <f>U113/T113*100</f>
        <v>0</v>
      </c>
      <c r="Z113" s="1">
        <f>(W113+X113)/T113*100</f>
        <v>71.428571428571431</v>
      </c>
      <c r="AA113" s="1" t="s">
        <v>802</v>
      </c>
      <c r="AB113" s="1">
        <v>0</v>
      </c>
    </row>
    <row r="114" spans="1:28" x14ac:dyDescent="0.25">
      <c r="A114" s="1">
        <v>20</v>
      </c>
      <c r="B114" s="1" t="s">
        <v>101</v>
      </c>
      <c r="C114" s="1">
        <v>8</v>
      </c>
      <c r="D114" s="1">
        <v>3</v>
      </c>
      <c r="E114" s="1">
        <v>2</v>
      </c>
      <c r="F114" s="1">
        <v>0</v>
      </c>
      <c r="G114" s="1">
        <v>0</v>
      </c>
      <c r="H114" s="1">
        <v>2</v>
      </c>
      <c r="I114" s="1">
        <v>0</v>
      </c>
      <c r="J114" s="1">
        <f t="shared" si="11"/>
        <v>0</v>
      </c>
      <c r="K114" s="1">
        <f t="shared" si="12"/>
        <v>100</v>
      </c>
      <c r="L114" s="1" t="s">
        <v>741</v>
      </c>
      <c r="M114" s="1">
        <v>0</v>
      </c>
      <c r="P114" s="1">
        <v>20</v>
      </c>
      <c r="Q114" s="1" t="s">
        <v>101</v>
      </c>
      <c r="R114" s="1">
        <v>8</v>
      </c>
      <c r="S114" s="1">
        <v>3</v>
      </c>
      <c r="T114" s="1">
        <v>2</v>
      </c>
      <c r="U114" s="1">
        <v>0</v>
      </c>
      <c r="V114" s="1">
        <v>0</v>
      </c>
      <c r="W114" s="1">
        <v>1</v>
      </c>
      <c r="X114" s="1">
        <v>1</v>
      </c>
      <c r="Y114" s="1">
        <f>U114/T114*100</f>
        <v>0</v>
      </c>
      <c r="Z114" s="1">
        <f>(W114+X114)/T114*100</f>
        <v>100</v>
      </c>
      <c r="AA114" s="1" t="s">
        <v>154</v>
      </c>
      <c r="AB114" s="1">
        <v>0</v>
      </c>
    </row>
    <row r="115" spans="1:28" x14ac:dyDescent="0.25">
      <c r="A115" s="1">
        <v>21</v>
      </c>
      <c r="B115" s="1" t="s">
        <v>742</v>
      </c>
      <c r="C115" s="1">
        <v>8</v>
      </c>
      <c r="D115" s="1">
        <v>8</v>
      </c>
      <c r="E115" s="1">
        <v>7</v>
      </c>
      <c r="F115" s="1">
        <v>0</v>
      </c>
      <c r="G115" s="1">
        <v>3</v>
      </c>
      <c r="H115" s="1">
        <v>4</v>
      </c>
      <c r="I115" s="1">
        <v>0</v>
      </c>
      <c r="J115" s="1">
        <f t="shared" si="11"/>
        <v>0</v>
      </c>
      <c r="K115" s="1">
        <f>(H115+I115)/E115*100</f>
        <v>57.142857142857139</v>
      </c>
      <c r="L115" s="1" t="s">
        <v>743</v>
      </c>
      <c r="M115" s="1">
        <v>0</v>
      </c>
      <c r="P115" s="1">
        <v>21</v>
      </c>
      <c r="Q115" s="1" t="s">
        <v>94</v>
      </c>
      <c r="R115" s="1">
        <v>8</v>
      </c>
      <c r="S115" s="1">
        <v>8</v>
      </c>
      <c r="T115" s="1">
        <v>7</v>
      </c>
      <c r="U115" s="1">
        <v>0</v>
      </c>
      <c r="V115" s="1">
        <v>4</v>
      </c>
      <c r="W115" s="1">
        <v>3</v>
      </c>
      <c r="X115" s="1">
        <v>0</v>
      </c>
      <c r="Y115" s="1">
        <f>U115/T115*100</f>
        <v>0</v>
      </c>
      <c r="Z115" s="1">
        <f>(W115+X115)/T115*100</f>
        <v>42.857142857142854</v>
      </c>
      <c r="AA115" s="1" t="s">
        <v>803</v>
      </c>
      <c r="AB115" s="1">
        <v>0</v>
      </c>
    </row>
    <row r="116" spans="1:28" x14ac:dyDescent="0.25">
      <c r="A116" s="1">
        <v>22</v>
      </c>
      <c r="B116" s="1" t="s">
        <v>744</v>
      </c>
      <c r="C116" s="1">
        <v>8</v>
      </c>
      <c r="D116" s="1">
        <v>5</v>
      </c>
      <c r="E116" s="1">
        <v>5</v>
      </c>
      <c r="F116" s="1">
        <v>0</v>
      </c>
      <c r="G116" s="1">
        <v>1</v>
      </c>
      <c r="H116" s="1">
        <v>4</v>
      </c>
      <c r="I116" s="1">
        <v>0</v>
      </c>
      <c r="J116" s="1">
        <f t="shared" si="11"/>
        <v>0</v>
      </c>
      <c r="K116" s="1">
        <f t="shared" si="12"/>
        <v>80</v>
      </c>
      <c r="L116" s="1" t="s">
        <v>775</v>
      </c>
      <c r="M116" s="1">
        <v>0</v>
      </c>
      <c r="P116" s="1">
        <v>22</v>
      </c>
      <c r="Q116" s="1" t="s">
        <v>102</v>
      </c>
      <c r="R116" s="1">
        <v>8</v>
      </c>
      <c r="S116" s="1">
        <v>3</v>
      </c>
      <c r="T116" s="1">
        <v>3</v>
      </c>
      <c r="U116" s="1">
        <v>0</v>
      </c>
      <c r="V116" s="1">
        <v>2</v>
      </c>
      <c r="W116" s="1">
        <v>1</v>
      </c>
      <c r="X116" s="1">
        <v>0</v>
      </c>
      <c r="Y116" s="1">
        <f>U116/T116*100</f>
        <v>0</v>
      </c>
      <c r="Z116" s="1">
        <f>(W116+X116)/T116*100</f>
        <v>33.333333333333329</v>
      </c>
      <c r="AA116" s="1" t="s">
        <v>804</v>
      </c>
      <c r="AB116" s="1">
        <v>0</v>
      </c>
    </row>
    <row r="117" spans="1:28" x14ac:dyDescent="0.25">
      <c r="A117" s="1">
        <v>23</v>
      </c>
      <c r="B117" s="1" t="s">
        <v>746</v>
      </c>
      <c r="C117" s="1">
        <v>8</v>
      </c>
      <c r="D117" s="1">
        <v>8</v>
      </c>
      <c r="E117" s="1">
        <v>5</v>
      </c>
      <c r="F117" s="1">
        <v>0</v>
      </c>
      <c r="G117" s="1">
        <v>2</v>
      </c>
      <c r="H117" s="1">
        <v>2</v>
      </c>
      <c r="I117" s="1">
        <v>1</v>
      </c>
      <c r="J117" s="1">
        <f t="shared" si="11"/>
        <v>0</v>
      </c>
      <c r="K117" s="1">
        <f t="shared" si="12"/>
        <v>60</v>
      </c>
      <c r="L117" s="1" t="s">
        <v>776</v>
      </c>
      <c r="M117" s="1">
        <v>0</v>
      </c>
      <c r="P117" s="1">
        <v>23</v>
      </c>
      <c r="Q117" s="1" t="s">
        <v>95</v>
      </c>
      <c r="R117" s="1">
        <v>8</v>
      </c>
      <c r="S117" s="1">
        <v>6</v>
      </c>
      <c r="T117" s="1">
        <v>6</v>
      </c>
      <c r="U117" s="1">
        <v>0</v>
      </c>
      <c r="V117" s="1">
        <v>3</v>
      </c>
      <c r="W117" s="1">
        <v>3</v>
      </c>
      <c r="X117" s="1">
        <v>0</v>
      </c>
      <c r="Y117" s="1">
        <f t="shared" si="9"/>
        <v>0</v>
      </c>
      <c r="Z117" s="1">
        <f t="shared" si="10"/>
        <v>50</v>
      </c>
      <c r="AA117" s="1" t="s">
        <v>805</v>
      </c>
      <c r="AB117" s="1">
        <v>0</v>
      </c>
    </row>
    <row r="118" spans="1:28" x14ac:dyDescent="0.25">
      <c r="A118" s="1">
        <v>24</v>
      </c>
      <c r="B118" s="1" t="s">
        <v>95</v>
      </c>
      <c r="C118" s="1">
        <v>8</v>
      </c>
      <c r="D118" s="1">
        <v>6</v>
      </c>
      <c r="E118" s="1">
        <v>6</v>
      </c>
      <c r="F118" s="1">
        <v>0</v>
      </c>
      <c r="G118" s="1">
        <v>3</v>
      </c>
      <c r="H118" s="1">
        <v>2</v>
      </c>
      <c r="I118" s="1">
        <v>1</v>
      </c>
      <c r="J118" s="1">
        <f t="shared" si="11"/>
        <v>0</v>
      </c>
      <c r="K118" s="1">
        <f t="shared" si="12"/>
        <v>50</v>
      </c>
      <c r="L118" s="1" t="s">
        <v>777</v>
      </c>
      <c r="M118" s="1">
        <v>0</v>
      </c>
      <c r="P118" s="1">
        <v>24</v>
      </c>
      <c r="Q118" s="1" t="s">
        <v>104</v>
      </c>
      <c r="R118" s="1">
        <v>8</v>
      </c>
      <c r="S118" s="1">
        <v>5</v>
      </c>
      <c r="T118" s="1">
        <v>5</v>
      </c>
      <c r="U118" s="1">
        <v>0</v>
      </c>
      <c r="V118" s="1">
        <v>0</v>
      </c>
      <c r="W118" s="1">
        <v>1</v>
      </c>
      <c r="X118" s="1">
        <v>4</v>
      </c>
      <c r="Y118" s="1">
        <f t="shared" si="9"/>
        <v>0</v>
      </c>
      <c r="Z118" s="1">
        <f t="shared" si="10"/>
        <v>100</v>
      </c>
      <c r="AA118" s="1" t="s">
        <v>806</v>
      </c>
      <c r="AB118" s="1">
        <v>0</v>
      </c>
    </row>
    <row r="119" spans="1:28" x14ac:dyDescent="0.25">
      <c r="A119" s="1">
        <v>25</v>
      </c>
      <c r="B119" s="1" t="s">
        <v>105</v>
      </c>
      <c r="C119" s="1">
        <v>8</v>
      </c>
      <c r="D119" s="1">
        <v>4</v>
      </c>
      <c r="E119" s="1">
        <v>4</v>
      </c>
      <c r="F119" s="1">
        <v>0</v>
      </c>
      <c r="G119" s="1">
        <v>2</v>
      </c>
      <c r="H119" s="1">
        <v>2</v>
      </c>
      <c r="I119" s="1">
        <v>0</v>
      </c>
      <c r="J119" s="1">
        <f t="shared" si="11"/>
        <v>0</v>
      </c>
      <c r="K119" s="1">
        <f t="shared" si="12"/>
        <v>50</v>
      </c>
      <c r="L119" s="1" t="s">
        <v>749</v>
      </c>
      <c r="M119" s="1">
        <v>0</v>
      </c>
      <c r="P119" s="1">
        <v>25</v>
      </c>
      <c r="Q119" s="1" t="s">
        <v>103</v>
      </c>
      <c r="R119" s="1">
        <v>8</v>
      </c>
      <c r="S119" s="1">
        <v>5</v>
      </c>
      <c r="T119" s="1">
        <v>5</v>
      </c>
      <c r="U119" s="1">
        <v>0</v>
      </c>
      <c r="V119" s="1">
        <v>1</v>
      </c>
      <c r="W119" s="1">
        <v>3</v>
      </c>
      <c r="X119" s="1">
        <v>1</v>
      </c>
      <c r="Y119" s="1">
        <f t="shared" si="9"/>
        <v>0</v>
      </c>
      <c r="Z119" s="1">
        <f t="shared" si="10"/>
        <v>80</v>
      </c>
      <c r="AA119" s="1" t="s">
        <v>807</v>
      </c>
      <c r="AB119" s="1">
        <v>1</v>
      </c>
    </row>
    <row r="120" spans="1:28" x14ac:dyDescent="0.25">
      <c r="A120" s="1">
        <v>26</v>
      </c>
      <c r="B120" s="1" t="s">
        <v>750</v>
      </c>
      <c r="C120" s="1">
        <v>8</v>
      </c>
      <c r="D120" s="1">
        <v>7</v>
      </c>
      <c r="E120" s="1">
        <v>6</v>
      </c>
      <c r="F120" s="1">
        <v>0</v>
      </c>
      <c r="G120" s="1">
        <v>4</v>
      </c>
      <c r="H120" s="1">
        <v>2</v>
      </c>
      <c r="I120" s="1">
        <v>0</v>
      </c>
      <c r="J120" s="1">
        <f t="shared" si="11"/>
        <v>0</v>
      </c>
      <c r="K120" s="1">
        <f t="shared" si="12"/>
        <v>33.333333333333329</v>
      </c>
      <c r="L120" s="1" t="s">
        <v>751</v>
      </c>
      <c r="M120" s="1">
        <v>1</v>
      </c>
      <c r="P120" s="1">
        <v>26</v>
      </c>
      <c r="Q120" s="1" t="s">
        <v>105</v>
      </c>
      <c r="R120" s="1">
        <v>8</v>
      </c>
      <c r="S120" s="1">
        <v>4</v>
      </c>
      <c r="T120" s="1">
        <v>4</v>
      </c>
      <c r="U120" s="1">
        <v>0</v>
      </c>
      <c r="V120" s="1">
        <v>2</v>
      </c>
      <c r="W120" s="1">
        <v>1</v>
      </c>
      <c r="X120" s="1">
        <v>1</v>
      </c>
      <c r="Y120" s="1">
        <f t="shared" si="9"/>
        <v>0</v>
      </c>
      <c r="Z120" s="1">
        <f t="shared" si="10"/>
        <v>50</v>
      </c>
      <c r="AA120" s="1" t="s">
        <v>808</v>
      </c>
      <c r="AB120" s="1">
        <v>0</v>
      </c>
    </row>
    <row r="121" spans="1:28" x14ac:dyDescent="0.25">
      <c r="A121" s="1">
        <v>27</v>
      </c>
      <c r="B121" s="1" t="s">
        <v>51</v>
      </c>
      <c r="C121" s="1">
        <v>8</v>
      </c>
      <c r="D121" s="1">
        <v>9</v>
      </c>
      <c r="E121" s="1">
        <v>9</v>
      </c>
      <c r="F121" s="1">
        <v>2</v>
      </c>
      <c r="G121" s="1">
        <v>6</v>
      </c>
      <c r="H121" s="1">
        <v>1</v>
      </c>
      <c r="I121" s="1">
        <v>0</v>
      </c>
      <c r="J121" s="1">
        <f t="shared" si="11"/>
        <v>22.222222222222221</v>
      </c>
      <c r="K121" s="1">
        <f t="shared" si="12"/>
        <v>11.111111111111111</v>
      </c>
      <c r="L121" s="1" t="s">
        <v>778</v>
      </c>
      <c r="M121" s="1">
        <v>2</v>
      </c>
      <c r="P121" s="1">
        <v>27</v>
      </c>
      <c r="Q121" s="1" t="s">
        <v>106</v>
      </c>
      <c r="R121" s="1">
        <v>8</v>
      </c>
      <c r="S121" s="1">
        <v>7</v>
      </c>
      <c r="T121" s="1">
        <v>6</v>
      </c>
      <c r="U121" s="1">
        <v>0</v>
      </c>
      <c r="V121" s="1">
        <v>3</v>
      </c>
      <c r="W121" s="1">
        <v>2</v>
      </c>
      <c r="X121" s="1">
        <v>1</v>
      </c>
      <c r="Y121" s="1">
        <f t="shared" si="9"/>
        <v>0</v>
      </c>
      <c r="Z121" s="1">
        <f t="shared" si="10"/>
        <v>50</v>
      </c>
      <c r="AA121" s="1" t="s">
        <v>809</v>
      </c>
      <c r="AB121" s="1">
        <v>0</v>
      </c>
    </row>
    <row r="122" spans="1:28" x14ac:dyDescent="0.25">
      <c r="A122" s="1">
        <v>28</v>
      </c>
      <c r="B122" s="1" t="s">
        <v>107</v>
      </c>
      <c r="C122" s="1">
        <v>8</v>
      </c>
      <c r="D122" s="1">
        <v>10</v>
      </c>
      <c r="E122" s="1">
        <v>10</v>
      </c>
      <c r="F122" s="1">
        <v>0</v>
      </c>
      <c r="G122" s="1">
        <v>6</v>
      </c>
      <c r="H122" s="1">
        <v>4</v>
      </c>
      <c r="I122" s="1">
        <v>0</v>
      </c>
      <c r="J122" s="1">
        <f t="shared" si="11"/>
        <v>0</v>
      </c>
      <c r="K122" s="1">
        <f t="shared" si="12"/>
        <v>40</v>
      </c>
      <c r="L122" s="1" t="s">
        <v>779</v>
      </c>
      <c r="M122" s="1">
        <v>0</v>
      </c>
      <c r="P122" s="1">
        <v>28</v>
      </c>
      <c r="Q122" s="1" t="s">
        <v>148</v>
      </c>
      <c r="R122" s="1">
        <v>8</v>
      </c>
      <c r="S122" s="1">
        <v>8</v>
      </c>
      <c r="T122" s="1">
        <v>5</v>
      </c>
      <c r="U122" s="1">
        <v>0</v>
      </c>
      <c r="V122" s="1">
        <v>3</v>
      </c>
      <c r="W122" s="1">
        <v>2</v>
      </c>
      <c r="X122" s="1">
        <v>0</v>
      </c>
      <c r="Y122" s="1">
        <f t="shared" si="9"/>
        <v>0</v>
      </c>
      <c r="Z122" s="1">
        <f t="shared" si="10"/>
        <v>40</v>
      </c>
      <c r="AA122" s="1" t="s">
        <v>810</v>
      </c>
      <c r="AB122" s="1">
        <v>0</v>
      </c>
    </row>
    <row r="123" spans="1:28" x14ac:dyDescent="0.25">
      <c r="A123" s="1">
        <v>29</v>
      </c>
      <c r="B123" s="1" t="s">
        <v>754</v>
      </c>
      <c r="C123" s="1">
        <v>8</v>
      </c>
      <c r="D123" s="1">
        <v>9</v>
      </c>
      <c r="E123" s="1">
        <v>9</v>
      </c>
      <c r="F123" s="1">
        <v>0</v>
      </c>
      <c r="G123" s="1">
        <v>4</v>
      </c>
      <c r="H123" s="1">
        <v>5</v>
      </c>
      <c r="I123" s="1">
        <v>0</v>
      </c>
      <c r="J123" s="1">
        <f t="shared" si="11"/>
        <v>0</v>
      </c>
      <c r="K123" s="1">
        <f t="shared" si="12"/>
        <v>55.555555555555557</v>
      </c>
      <c r="L123" s="1" t="s">
        <v>780</v>
      </c>
      <c r="M123" s="1">
        <v>0</v>
      </c>
      <c r="P123" s="1">
        <v>29</v>
      </c>
      <c r="Q123" s="1" t="s">
        <v>107</v>
      </c>
      <c r="R123" s="1">
        <v>8</v>
      </c>
      <c r="S123" s="1">
        <v>10</v>
      </c>
      <c r="T123" s="1">
        <v>10</v>
      </c>
      <c r="U123" s="1">
        <v>0</v>
      </c>
      <c r="V123" s="1">
        <v>5</v>
      </c>
      <c r="W123" s="1">
        <v>4</v>
      </c>
      <c r="X123" s="1">
        <v>1</v>
      </c>
      <c r="Y123" s="1">
        <f t="shared" si="9"/>
        <v>0</v>
      </c>
      <c r="Z123" s="1">
        <f t="shared" si="10"/>
        <v>50</v>
      </c>
      <c r="AA123" s="1" t="s">
        <v>811</v>
      </c>
      <c r="AB123" s="1">
        <v>0</v>
      </c>
    </row>
    <row r="124" spans="1:28" x14ac:dyDescent="0.25">
      <c r="A124" s="1">
        <v>30</v>
      </c>
      <c r="B124" s="1" t="s">
        <v>109</v>
      </c>
      <c r="C124" s="1">
        <v>8</v>
      </c>
      <c r="D124" s="1">
        <v>10</v>
      </c>
      <c r="E124" s="1">
        <v>7</v>
      </c>
      <c r="F124" s="1">
        <v>0</v>
      </c>
      <c r="G124" s="1">
        <v>3</v>
      </c>
      <c r="H124" s="1">
        <v>4</v>
      </c>
      <c r="I124" s="1">
        <v>0</v>
      </c>
      <c r="J124" s="1">
        <f t="shared" si="11"/>
        <v>0</v>
      </c>
      <c r="K124" s="1">
        <f t="shared" si="12"/>
        <v>57.142857142857139</v>
      </c>
      <c r="L124" s="1" t="s">
        <v>781</v>
      </c>
      <c r="M124" s="1">
        <v>0</v>
      </c>
      <c r="P124" s="1">
        <v>30</v>
      </c>
      <c r="Q124" s="1" t="s">
        <v>108</v>
      </c>
      <c r="R124" s="1">
        <v>8</v>
      </c>
      <c r="S124" s="1">
        <v>9</v>
      </c>
      <c r="T124" s="1">
        <v>9</v>
      </c>
      <c r="U124" s="1">
        <v>0</v>
      </c>
      <c r="V124" s="1">
        <v>3</v>
      </c>
      <c r="W124" s="1">
        <v>5</v>
      </c>
      <c r="X124" s="1">
        <v>1</v>
      </c>
      <c r="Y124" s="1">
        <f>U124/T124*100</f>
        <v>0</v>
      </c>
      <c r="Z124" s="1">
        <f>(W124+X124)/T124*100</f>
        <v>66.666666666666657</v>
      </c>
      <c r="AA124" s="1" t="s">
        <v>812</v>
      </c>
      <c r="AB124" s="1">
        <v>0</v>
      </c>
    </row>
    <row r="125" spans="1:28" x14ac:dyDescent="0.25">
      <c r="A125" s="1">
        <v>31</v>
      </c>
      <c r="B125" s="1" t="s">
        <v>782</v>
      </c>
      <c r="C125" s="1">
        <v>8</v>
      </c>
      <c r="D125" s="1">
        <v>5</v>
      </c>
      <c r="E125" s="1">
        <v>5</v>
      </c>
      <c r="F125" s="1">
        <v>0</v>
      </c>
      <c r="G125" s="1">
        <v>1</v>
      </c>
      <c r="H125" s="1">
        <v>1</v>
      </c>
      <c r="I125" s="1">
        <v>3</v>
      </c>
      <c r="J125" s="1">
        <f t="shared" si="11"/>
        <v>0</v>
      </c>
      <c r="K125" s="1">
        <f t="shared" si="12"/>
        <v>80</v>
      </c>
      <c r="L125" s="1" t="s">
        <v>783</v>
      </c>
      <c r="M125" s="1">
        <v>1</v>
      </c>
      <c r="P125" s="1">
        <v>31</v>
      </c>
      <c r="Q125" s="1" t="s">
        <v>109</v>
      </c>
      <c r="R125" s="1">
        <v>8</v>
      </c>
      <c r="S125" s="1">
        <v>10</v>
      </c>
      <c r="T125" s="1">
        <v>7</v>
      </c>
      <c r="U125" s="1">
        <v>0</v>
      </c>
      <c r="V125" s="1">
        <v>3</v>
      </c>
      <c r="W125" s="1">
        <v>3</v>
      </c>
      <c r="X125" s="1">
        <v>1</v>
      </c>
      <c r="Y125" s="1">
        <f>U125/T125*100</f>
        <v>0</v>
      </c>
      <c r="Z125" s="1">
        <f>(W125+X125)/T125*100</f>
        <v>57.142857142857139</v>
      </c>
      <c r="AA125" s="1" t="s">
        <v>813</v>
      </c>
      <c r="AB125" s="1">
        <v>0</v>
      </c>
    </row>
    <row r="126" spans="1:28" x14ac:dyDescent="0.25">
      <c r="A126" s="1"/>
      <c r="B126" s="1" t="s">
        <v>757</v>
      </c>
      <c r="C126" s="1"/>
      <c r="D126" s="1">
        <f t="shared" ref="D126:I126" si="13">SUM(D95:D125)</f>
        <v>360</v>
      </c>
      <c r="E126" s="1">
        <f t="shared" si="13"/>
        <v>336</v>
      </c>
      <c r="F126" s="1">
        <f t="shared" si="13"/>
        <v>16</v>
      </c>
      <c r="G126" s="1">
        <f t="shared" si="13"/>
        <v>165</v>
      </c>
      <c r="H126" s="1">
        <f t="shared" si="13"/>
        <v>109</v>
      </c>
      <c r="I126" s="1">
        <f t="shared" si="13"/>
        <v>46</v>
      </c>
      <c r="J126" s="1">
        <f t="shared" si="11"/>
        <v>4.7619047619047619</v>
      </c>
      <c r="K126" s="1">
        <f>(H126+I126)/E126*100</f>
        <v>46.130952380952387</v>
      </c>
      <c r="L126" s="1"/>
      <c r="M126" s="1">
        <f>SUM(M95:M125)</f>
        <v>22</v>
      </c>
      <c r="P126" s="1"/>
      <c r="Q126" s="1" t="s">
        <v>149</v>
      </c>
      <c r="R126" s="1"/>
      <c r="S126" s="1">
        <f t="shared" ref="S126:X126" si="14">SUM(S95:S125)</f>
        <v>360</v>
      </c>
      <c r="T126" s="1">
        <f t="shared" si="14"/>
        <v>337</v>
      </c>
      <c r="U126" s="1">
        <f t="shared" si="14"/>
        <v>8</v>
      </c>
      <c r="V126" s="1">
        <f t="shared" si="14"/>
        <v>167</v>
      </c>
      <c r="W126" s="1">
        <f t="shared" si="14"/>
        <v>124</v>
      </c>
      <c r="X126" s="1">
        <f t="shared" si="14"/>
        <v>38</v>
      </c>
      <c r="Y126" s="1">
        <f t="shared" si="9"/>
        <v>2.3738872403560833</v>
      </c>
      <c r="Z126" s="1">
        <f t="shared" si="10"/>
        <v>48.071216617210681</v>
      </c>
      <c r="AA126" s="1"/>
      <c r="AB126" s="1">
        <f>SUM(AB95:AB125)</f>
        <v>8</v>
      </c>
    </row>
  </sheetData>
  <mergeCells count="46">
    <mergeCell ref="A18:A19"/>
    <mergeCell ref="B18:M18"/>
    <mergeCell ref="A56:A57"/>
    <mergeCell ref="B56:B57"/>
    <mergeCell ref="C56:C57"/>
    <mergeCell ref="D56:D57"/>
    <mergeCell ref="E56:E57"/>
    <mergeCell ref="F56:I56"/>
    <mergeCell ref="J56:J57"/>
    <mergeCell ref="K56:K57"/>
    <mergeCell ref="L56:L57"/>
    <mergeCell ref="M56:M57"/>
    <mergeCell ref="N56:N57"/>
    <mergeCell ref="P56:P57"/>
    <mergeCell ref="Q56:Q57"/>
    <mergeCell ref="R56:R57"/>
    <mergeCell ref="S56:S57"/>
    <mergeCell ref="AC56:AC57"/>
    <mergeCell ref="A93:A94"/>
    <mergeCell ref="B93:B94"/>
    <mergeCell ref="C93:C94"/>
    <mergeCell ref="D93:D94"/>
    <mergeCell ref="E93:E94"/>
    <mergeCell ref="F93:I93"/>
    <mergeCell ref="J93:J94"/>
    <mergeCell ref="K93:K94"/>
    <mergeCell ref="L93:L94"/>
    <mergeCell ref="M93:M94"/>
    <mergeCell ref="P93:P94"/>
    <mergeCell ref="Q93:Q94"/>
    <mergeCell ref="R93:R94"/>
    <mergeCell ref="S93:S94"/>
    <mergeCell ref="T56:T57"/>
    <mergeCell ref="P18:P19"/>
    <mergeCell ref="Q18:AB18"/>
    <mergeCell ref="AB93:AB94"/>
    <mergeCell ref="T93:T94"/>
    <mergeCell ref="U93:X93"/>
    <mergeCell ref="Y93:Y94"/>
    <mergeCell ref="Z93:Z94"/>
    <mergeCell ref="AA93:AA94"/>
    <mergeCell ref="AB56:AB57"/>
    <mergeCell ref="U56:X56"/>
    <mergeCell ref="Y56:Y57"/>
    <mergeCell ref="Z56:Z57"/>
    <mergeCell ref="AA56:AA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3"/>
  <sheetViews>
    <sheetView topLeftCell="A22" workbookViewId="0">
      <selection activeCell="A40" sqref="A40:H73"/>
    </sheetView>
  </sheetViews>
  <sheetFormatPr defaultRowHeight="15" x14ac:dyDescent="0.25"/>
  <cols>
    <col min="1" max="1" width="5.140625" customWidth="1"/>
    <col min="2" max="2" width="34.42578125" customWidth="1"/>
    <col min="3" max="3" width="9.140625" customWidth="1"/>
    <col min="4" max="4" width="10" customWidth="1"/>
    <col min="5" max="5" width="8.28515625" customWidth="1"/>
    <col min="6" max="6" width="9.28515625" customWidth="1"/>
    <col min="7" max="7" width="8.28515625" customWidth="1"/>
    <col min="8" max="8" width="9.5703125" customWidth="1"/>
    <col min="9" max="9" width="8.5703125" customWidth="1"/>
    <col min="10" max="11" width="9.42578125" customWidth="1"/>
    <col min="12" max="12" width="9.28515625" customWidth="1"/>
    <col min="13" max="13" width="11.5703125" bestFit="1" customWidth="1"/>
    <col min="14" max="14" width="12.5703125" customWidth="1"/>
    <col min="15" max="15" width="11.5703125" customWidth="1"/>
    <col min="16" max="16" width="10.5703125" bestFit="1" customWidth="1"/>
    <col min="17" max="17" width="10.5703125" customWidth="1"/>
    <col min="18" max="19" width="11.5703125" bestFit="1" customWidth="1"/>
    <col min="20" max="20" width="10.5703125" bestFit="1" customWidth="1"/>
  </cols>
  <sheetData>
    <row r="2" spans="1:20" x14ac:dyDescent="0.25">
      <c r="A2" s="93" t="s">
        <v>662</v>
      </c>
      <c r="B2" s="93"/>
    </row>
    <row r="4" spans="1:20" ht="30" customHeight="1" x14ac:dyDescent="0.25">
      <c r="A4" s="164" t="s">
        <v>124</v>
      </c>
      <c r="B4" s="164" t="s">
        <v>77</v>
      </c>
      <c r="C4" s="164" t="s">
        <v>666</v>
      </c>
      <c r="D4" s="164"/>
      <c r="E4" s="164" t="s">
        <v>667</v>
      </c>
      <c r="F4" s="164"/>
      <c r="G4" s="164" t="s">
        <v>668</v>
      </c>
      <c r="H4" s="164"/>
      <c r="I4" s="164" t="s">
        <v>669</v>
      </c>
      <c r="J4" s="164"/>
      <c r="K4" s="171" t="s">
        <v>816</v>
      </c>
      <c r="L4" s="171" t="s">
        <v>817</v>
      </c>
      <c r="M4" s="171" t="s">
        <v>818</v>
      </c>
      <c r="N4" s="171" t="s">
        <v>849</v>
      </c>
      <c r="O4" s="171" t="s">
        <v>850</v>
      </c>
      <c r="P4" s="171" t="s">
        <v>852</v>
      </c>
      <c r="Q4" s="169" t="s">
        <v>857</v>
      </c>
      <c r="R4" s="169" t="s">
        <v>858</v>
      </c>
      <c r="S4" s="169" t="s">
        <v>857</v>
      </c>
      <c r="T4" s="169" t="s">
        <v>858</v>
      </c>
    </row>
    <row r="5" spans="1:20" ht="29.25" customHeight="1" x14ac:dyDescent="0.25">
      <c r="A5" s="164"/>
      <c r="B5" s="164"/>
      <c r="C5" s="2" t="s">
        <v>624</v>
      </c>
      <c r="D5" s="2" t="s">
        <v>637</v>
      </c>
      <c r="E5" s="2" t="s">
        <v>624</v>
      </c>
      <c r="F5" s="2" t="s">
        <v>637</v>
      </c>
      <c r="G5" s="2" t="s">
        <v>624</v>
      </c>
      <c r="H5" s="2" t="s">
        <v>637</v>
      </c>
      <c r="I5" s="2" t="s">
        <v>624</v>
      </c>
      <c r="J5" s="2" t="s">
        <v>637</v>
      </c>
      <c r="K5" s="171"/>
      <c r="L5" s="171"/>
      <c r="M5" s="171"/>
      <c r="N5" s="171"/>
      <c r="O5" s="171"/>
      <c r="P5" s="171"/>
      <c r="Q5" s="170"/>
      <c r="R5" s="170"/>
      <c r="S5" s="170"/>
      <c r="T5" s="170"/>
    </row>
    <row r="6" spans="1:20" x14ac:dyDescent="0.25">
      <c r="A6" s="1">
        <v>1</v>
      </c>
      <c r="B6" s="1" t="s">
        <v>22</v>
      </c>
      <c r="C6" s="8">
        <f>'результаты ЕГЭ,ОГЭ, РЭ'!J58</f>
        <v>4.5454545454545459</v>
      </c>
      <c r="D6" s="8">
        <f>'результаты ЕГЭ,ОГЭ, РЭ'!K58</f>
        <v>54.54545454545454</v>
      </c>
      <c r="E6" s="8">
        <f>'результаты ЕГЭ,ОГЭ, РЭ'!Y58</f>
        <v>0</v>
      </c>
      <c r="F6" s="8">
        <f>'результаты ЕГЭ,ОГЭ, РЭ'!Z58</f>
        <v>59.090909090909093</v>
      </c>
      <c r="G6" s="8">
        <f>'результаты ЕГЭ,ОГЭ, РЭ'!J95</f>
        <v>10.714285714285714</v>
      </c>
      <c r="H6" s="8">
        <f>'результаты ЕГЭ,ОГЭ, РЭ'!K95</f>
        <v>42.857142857142854</v>
      </c>
      <c r="I6" s="8">
        <f>'результаты ЕГЭ,ОГЭ, РЭ'!Y95</f>
        <v>3.4482758620689653</v>
      </c>
      <c r="J6" s="8">
        <f>'результаты ЕГЭ,ОГЭ, РЭ'!Z95</f>
        <v>44.827586206896555</v>
      </c>
      <c r="K6" s="8">
        <f>'результаты ЕГЭ,ОГЭ, РЭ'!N20</f>
        <v>3.7142857142857144</v>
      </c>
      <c r="L6" s="8">
        <f>'результаты ЕГЭ,ОГЭ, РЭ'!L12</f>
        <v>63.5</v>
      </c>
      <c r="M6" s="8">
        <f>'результаты ЕГЭ,ОГЭ, РЭ'!AC20</f>
        <v>55.7</v>
      </c>
      <c r="N6" s="8">
        <f>(C6+E6+G6+I6)/4</f>
        <v>4.6770040304523057</v>
      </c>
      <c r="O6" s="8">
        <f>(D6+F6+H6+J6+M6)/5</f>
        <v>51.404218540080606</v>
      </c>
      <c r="P6" s="8">
        <v>19</v>
      </c>
      <c r="Q6" s="8">
        <f>(D6+H6)/2</f>
        <v>48.701298701298697</v>
      </c>
      <c r="R6" s="8">
        <f>(F6+J6)/2</f>
        <v>51.959247648902824</v>
      </c>
      <c r="S6" s="8">
        <v>19</v>
      </c>
      <c r="T6" s="8">
        <v>12</v>
      </c>
    </row>
    <row r="7" spans="1:20" x14ac:dyDescent="0.25">
      <c r="A7" s="1">
        <v>2</v>
      </c>
      <c r="B7" s="1" t="s">
        <v>23</v>
      </c>
      <c r="C7" s="8">
        <f>'результаты ЕГЭ,ОГЭ, РЭ'!J59</f>
        <v>0</v>
      </c>
      <c r="D7" s="8">
        <f>'результаты ЕГЭ,ОГЭ, РЭ'!K59</f>
        <v>50</v>
      </c>
      <c r="E7" s="8">
        <f>'результаты ЕГЭ,ОГЭ, РЭ'!Y59</f>
        <v>0</v>
      </c>
      <c r="F7" s="8">
        <f>'результаты ЕГЭ,ОГЭ, РЭ'!Z59</f>
        <v>83.333333333333343</v>
      </c>
      <c r="G7" s="8">
        <f>'результаты ЕГЭ,ОГЭ, РЭ'!J96</f>
        <v>0</v>
      </c>
      <c r="H7" s="8">
        <f>'результаты ЕГЭ,ОГЭ, РЭ'!K96</f>
        <v>50</v>
      </c>
      <c r="I7" s="8">
        <f>'результаты ЕГЭ,ОГЭ, РЭ'!Y96</f>
        <v>0</v>
      </c>
      <c r="J7" s="8">
        <f>'результаты ЕГЭ,ОГЭ, РЭ'!Z96</f>
        <v>41.666666666666671</v>
      </c>
      <c r="K7" s="8">
        <f>'результаты ЕГЭ,ОГЭ, РЭ'!N21</f>
        <v>3.4624999999999999</v>
      </c>
      <c r="L7" s="8"/>
      <c r="M7" s="8">
        <f>'результаты ЕГЭ,ОГЭ, РЭ'!AC21</f>
        <v>49.2</v>
      </c>
      <c r="N7" s="8">
        <f t="shared" ref="N7:N37" si="0">(C7+E7+G7+I7)/4</f>
        <v>0</v>
      </c>
      <c r="O7" s="8">
        <f t="shared" ref="O7:O37" si="1">(D7+F7+H7+J7+M7)/5</f>
        <v>54.839999999999996</v>
      </c>
      <c r="P7" s="8">
        <v>12</v>
      </c>
      <c r="Q7" s="8">
        <f t="shared" ref="Q7:Q37" si="2">(D7+H7)/2</f>
        <v>50</v>
      </c>
      <c r="R7" s="8">
        <f t="shared" ref="R7:R37" si="3">(F7+J7)/2</f>
        <v>62.500000000000007</v>
      </c>
      <c r="S7" s="8">
        <v>17</v>
      </c>
      <c r="T7" s="8">
        <v>6</v>
      </c>
    </row>
    <row r="8" spans="1:20" x14ac:dyDescent="0.25">
      <c r="A8" s="1">
        <v>3</v>
      </c>
      <c r="B8" s="1" t="s">
        <v>24</v>
      </c>
      <c r="C8" s="8">
        <f>'результаты ЕГЭ,ОГЭ, РЭ'!J60</f>
        <v>0</v>
      </c>
      <c r="D8" s="8">
        <f>'результаты ЕГЭ,ОГЭ, РЭ'!K60</f>
        <v>100</v>
      </c>
      <c r="E8" s="8">
        <f>'результаты ЕГЭ,ОГЭ, РЭ'!Y60</f>
        <v>0</v>
      </c>
      <c r="F8" s="8">
        <f>'результаты ЕГЭ,ОГЭ, РЭ'!Z60</f>
        <v>75</v>
      </c>
      <c r="G8" s="8">
        <f>'результаты ЕГЭ,ОГЭ, РЭ'!J97</f>
        <v>0</v>
      </c>
      <c r="H8" s="8">
        <f>'результаты ЕГЭ,ОГЭ, РЭ'!K97</f>
        <v>57.142857142857139</v>
      </c>
      <c r="I8" s="8">
        <f>'результаты ЕГЭ,ОГЭ, РЭ'!Y97</f>
        <v>0</v>
      </c>
      <c r="J8" s="8">
        <f>'результаты ЕГЭ,ОГЭ, РЭ'!Z97</f>
        <v>42.857142857142854</v>
      </c>
      <c r="K8" s="8">
        <f>'результаты ЕГЭ,ОГЭ, РЭ'!N22</f>
        <v>3.9428571428571426</v>
      </c>
      <c r="L8" s="8">
        <f>'результаты ЕГЭ,ОГЭ, РЭ'!L6</f>
        <v>62</v>
      </c>
      <c r="M8" s="8">
        <f>'результаты ЕГЭ,ОГЭ, РЭ'!AC22</f>
        <v>71.5</v>
      </c>
      <c r="N8" s="8">
        <f t="shared" si="0"/>
        <v>0</v>
      </c>
      <c r="O8" s="8">
        <f t="shared" si="1"/>
        <v>69.3</v>
      </c>
      <c r="P8" s="8">
        <v>4</v>
      </c>
      <c r="Q8" s="8">
        <f t="shared" si="2"/>
        <v>78.571428571428569</v>
      </c>
      <c r="R8" s="8">
        <f t="shared" si="3"/>
        <v>58.928571428571431</v>
      </c>
      <c r="S8" s="8">
        <v>1</v>
      </c>
      <c r="T8" s="8">
        <v>8</v>
      </c>
    </row>
    <row r="9" spans="1:20" x14ac:dyDescent="0.25">
      <c r="A9" s="1">
        <v>4</v>
      </c>
      <c r="B9" s="1" t="s">
        <v>25</v>
      </c>
      <c r="C9" s="8">
        <f>'результаты ЕГЭ,ОГЭ, РЭ'!J61</f>
        <v>6.666666666666667</v>
      </c>
      <c r="D9" s="8">
        <f>'результаты ЕГЭ,ОГЭ, РЭ'!K61</f>
        <v>46.666666666666664</v>
      </c>
      <c r="E9" s="8">
        <f>'результаты ЕГЭ,ОГЭ, РЭ'!Y61</f>
        <v>14.285714285714285</v>
      </c>
      <c r="F9" s="8">
        <f>'результаты ЕГЭ,ОГЭ, РЭ'!Z61</f>
        <v>28.571428571428569</v>
      </c>
      <c r="G9" s="8">
        <f>'результаты ЕГЭ,ОГЭ, РЭ'!J98</f>
        <v>7.6923076923076925</v>
      </c>
      <c r="H9" s="8">
        <f>'результаты ЕГЭ,ОГЭ, РЭ'!K98</f>
        <v>46.153846153846153</v>
      </c>
      <c r="I9" s="8">
        <f>'результаты ЕГЭ,ОГЭ, РЭ'!Y98</f>
        <v>7.6923076923076925</v>
      </c>
      <c r="J9" s="8">
        <f>'результаты ЕГЭ,ОГЭ, РЭ'!Z98</f>
        <v>38.461538461538467</v>
      </c>
      <c r="K9" s="8">
        <f>'результаты ЕГЭ,ОГЭ, РЭ'!N23</f>
        <v>3.5666666666666669</v>
      </c>
      <c r="L9" s="8">
        <f>'результаты ЕГЭ,ОГЭ, РЭ'!L10</f>
        <v>51.4</v>
      </c>
      <c r="M9" s="8">
        <f>'результаты ЕГЭ,ОГЭ, РЭ'!AC23</f>
        <v>37.799999999999997</v>
      </c>
      <c r="N9" s="8">
        <f t="shared" si="0"/>
        <v>9.0842490842490839</v>
      </c>
      <c r="O9" s="8">
        <f t="shared" si="1"/>
        <v>39.53069597069598</v>
      </c>
      <c r="P9" s="8">
        <v>31</v>
      </c>
      <c r="Q9" s="8">
        <f t="shared" si="2"/>
        <v>46.410256410256409</v>
      </c>
      <c r="R9" s="8">
        <f t="shared" si="3"/>
        <v>33.516483516483518</v>
      </c>
      <c r="S9" s="8">
        <v>22</v>
      </c>
      <c r="T9" s="8">
        <v>31</v>
      </c>
    </row>
    <row r="10" spans="1:20" x14ac:dyDescent="0.25">
      <c r="A10" s="1">
        <v>5</v>
      </c>
      <c r="B10" s="1" t="s">
        <v>26</v>
      </c>
      <c r="C10" s="8">
        <f>'результаты ЕГЭ,ОГЭ, РЭ'!J62</f>
        <v>0</v>
      </c>
      <c r="D10" s="8">
        <f>'результаты ЕГЭ,ОГЭ, РЭ'!K62</f>
        <v>100</v>
      </c>
      <c r="E10" s="8">
        <f>'результаты ЕГЭ,ОГЭ, РЭ'!Y62</f>
        <v>0</v>
      </c>
      <c r="F10" s="8">
        <f>'результаты ЕГЭ,ОГЭ, РЭ'!Z62</f>
        <v>75</v>
      </c>
      <c r="G10" s="8">
        <f>'результаты ЕГЭ,ОГЭ, РЭ'!J99</f>
        <v>0</v>
      </c>
      <c r="H10" s="8">
        <f>'результаты ЕГЭ,ОГЭ, РЭ'!K99</f>
        <v>37.5</v>
      </c>
      <c r="I10" s="8">
        <f>'результаты ЕГЭ,ОГЭ, РЭ'!Y99</f>
        <v>0</v>
      </c>
      <c r="J10" s="8">
        <f>'результаты ЕГЭ,ОГЭ, РЭ'!Z99</f>
        <v>25</v>
      </c>
      <c r="K10" s="8">
        <f>'результаты ЕГЭ,ОГЭ, РЭ'!N24</f>
        <v>3.8200000000000003</v>
      </c>
      <c r="L10" s="8">
        <f>'результаты ЕГЭ,ОГЭ, РЭ'!L9</f>
        <v>57.6</v>
      </c>
      <c r="M10" s="8">
        <f>'результаты ЕГЭ,ОГЭ, РЭ'!AC24</f>
        <v>62.5</v>
      </c>
      <c r="N10" s="8">
        <f t="shared" si="0"/>
        <v>0</v>
      </c>
      <c r="O10" s="8">
        <f t="shared" si="1"/>
        <v>60</v>
      </c>
      <c r="P10" s="8">
        <v>8</v>
      </c>
      <c r="Q10" s="8">
        <f t="shared" si="2"/>
        <v>68.75</v>
      </c>
      <c r="R10" s="8">
        <f t="shared" si="3"/>
        <v>50</v>
      </c>
      <c r="S10" s="8">
        <v>6</v>
      </c>
      <c r="T10" s="8">
        <v>15</v>
      </c>
    </row>
    <row r="11" spans="1:20" x14ac:dyDescent="0.25">
      <c r="A11" s="1">
        <v>6</v>
      </c>
      <c r="B11" s="1" t="s">
        <v>27</v>
      </c>
      <c r="C11" s="8">
        <f>'результаты ЕГЭ,ОГЭ, РЭ'!J63</f>
        <v>0</v>
      </c>
      <c r="D11" s="8">
        <f>'результаты ЕГЭ,ОГЭ, РЭ'!K63</f>
        <v>33.333333333333329</v>
      </c>
      <c r="E11" s="8">
        <f>'результаты ЕГЭ,ОГЭ, РЭ'!Y63</f>
        <v>0</v>
      </c>
      <c r="F11" s="8">
        <f>'результаты ЕГЭ,ОГЭ, РЭ'!Z63</f>
        <v>37.5</v>
      </c>
      <c r="G11" s="8">
        <f>'результаты ЕГЭ,ОГЭ, РЭ'!J100</f>
        <v>7.1428571428571423</v>
      </c>
      <c r="H11" s="8">
        <f>'результаты ЕГЭ,ОГЭ, РЭ'!K100</f>
        <v>57.142857142857139</v>
      </c>
      <c r="I11" s="8">
        <f>'результаты ЕГЭ,ОГЭ, РЭ'!Y100</f>
        <v>7.1428571428571423</v>
      </c>
      <c r="J11" s="8">
        <f>'результаты ЕГЭ,ОГЭ, РЭ'!Z100</f>
        <v>57.142857142857139</v>
      </c>
      <c r="K11" s="8">
        <f>'результаты ЕГЭ,ОГЭ, РЭ'!N25</f>
        <v>3.45</v>
      </c>
      <c r="L11" s="8"/>
      <c r="M11" s="8">
        <f>'результаты ЕГЭ,ОГЭ, РЭ'!AC25</f>
        <v>37.4</v>
      </c>
      <c r="N11" s="8">
        <f t="shared" si="0"/>
        <v>3.5714285714285712</v>
      </c>
      <c r="O11" s="8">
        <f t="shared" si="1"/>
        <v>44.503809523809522</v>
      </c>
      <c r="P11" s="8">
        <v>25</v>
      </c>
      <c r="Q11" s="8">
        <f t="shared" si="2"/>
        <v>45.238095238095234</v>
      </c>
      <c r="R11" s="8">
        <f t="shared" si="3"/>
        <v>47.321428571428569</v>
      </c>
      <c r="S11" s="8">
        <v>223</v>
      </c>
      <c r="T11" s="8">
        <v>24</v>
      </c>
    </row>
    <row r="12" spans="1:20" ht="16.5" customHeight="1" x14ac:dyDescent="0.25">
      <c r="A12" s="1">
        <v>7</v>
      </c>
      <c r="B12" s="1" t="s">
        <v>28</v>
      </c>
      <c r="C12" s="8">
        <f>'результаты ЕГЭ,ОГЭ, РЭ'!J64</f>
        <v>0</v>
      </c>
      <c r="D12" s="8">
        <f>'результаты ЕГЭ,ОГЭ, РЭ'!K64</f>
        <v>54.54545454545454</v>
      </c>
      <c r="E12" s="8">
        <f>'результаты ЕГЭ,ОГЭ, РЭ'!Y64</f>
        <v>0</v>
      </c>
      <c r="F12" s="8">
        <f>'результаты ЕГЭ,ОГЭ, РЭ'!Z64</f>
        <v>55.769230769230774</v>
      </c>
      <c r="G12" s="8">
        <f>'результаты ЕГЭ,ОГЭ, РЭ'!J101</f>
        <v>0</v>
      </c>
      <c r="H12" s="8">
        <f>'результаты ЕГЭ,ОГЭ, РЭ'!K101</f>
        <v>42.857142857142854</v>
      </c>
      <c r="I12" s="8">
        <f>'результаты ЕГЭ,ОГЭ, РЭ'!Y101</f>
        <v>0</v>
      </c>
      <c r="J12" s="8">
        <f>'результаты ЕГЭ,ОГЭ, РЭ'!Z101</f>
        <v>42.857142857142854</v>
      </c>
      <c r="K12" s="8">
        <f>'результаты ЕГЭ,ОГЭ, РЭ'!N26</f>
        <v>3.9888888888888889</v>
      </c>
      <c r="L12" s="8"/>
      <c r="M12" s="8">
        <f>'результаты ЕГЭ,ОГЭ, РЭ'!AC26</f>
        <v>63.4</v>
      </c>
      <c r="N12" s="8">
        <f t="shared" si="0"/>
        <v>0</v>
      </c>
      <c r="O12" s="8">
        <f t="shared" si="1"/>
        <v>51.885794205794205</v>
      </c>
      <c r="P12" s="8">
        <v>18</v>
      </c>
      <c r="Q12" s="8">
        <f t="shared" si="2"/>
        <v>48.701298701298697</v>
      </c>
      <c r="R12" s="8">
        <f t="shared" si="3"/>
        <v>49.313186813186817</v>
      </c>
      <c r="S12" s="8">
        <v>20</v>
      </c>
      <c r="T12" s="8">
        <v>23</v>
      </c>
    </row>
    <row r="13" spans="1:20" x14ac:dyDescent="0.25">
      <c r="A13" s="1">
        <v>8</v>
      </c>
      <c r="B13" s="1" t="s">
        <v>29</v>
      </c>
      <c r="C13" s="8">
        <f>'результаты ЕГЭ,ОГЭ, РЭ'!J66</f>
        <v>0</v>
      </c>
      <c r="D13" s="8">
        <f>'результаты ЕГЭ,ОГЭ, РЭ'!K66</f>
        <v>45.454545454545453</v>
      </c>
      <c r="E13" s="8">
        <f>'результаты ЕГЭ,ОГЭ, РЭ'!Y65</f>
        <v>0</v>
      </c>
      <c r="F13" s="8">
        <f>'результаты ЕГЭ,ОГЭ, РЭ'!Z65</f>
        <v>54.54545454545454</v>
      </c>
      <c r="G13" s="8">
        <f>'результаты ЕГЭ,ОГЭ, РЭ'!J102</f>
        <v>10.344827586206897</v>
      </c>
      <c r="H13" s="8">
        <f>'результаты ЕГЭ,ОГЭ, РЭ'!K102</f>
        <v>58.620689655172406</v>
      </c>
      <c r="I13" s="8">
        <f>'результаты ЕГЭ,ОГЭ, РЭ'!Y102</f>
        <v>4.7619047619047619</v>
      </c>
      <c r="J13" s="8">
        <f>'результаты ЕГЭ,ОГЭ, РЭ'!Z102</f>
        <v>47.619047619047613</v>
      </c>
      <c r="K13" s="8">
        <f>'результаты ЕГЭ,ОГЭ, РЭ'!N27</f>
        <v>3.9</v>
      </c>
      <c r="L13" s="8"/>
      <c r="M13" s="8">
        <f>'результаты ЕГЭ,ОГЭ, РЭ'!AC27</f>
        <v>73.099999999999994</v>
      </c>
      <c r="N13" s="8">
        <f t="shared" si="0"/>
        <v>3.7766830870279149</v>
      </c>
      <c r="O13" s="8">
        <f t="shared" si="1"/>
        <v>55.867947454844014</v>
      </c>
      <c r="P13" s="8">
        <v>10</v>
      </c>
      <c r="Q13" s="8">
        <f t="shared" si="2"/>
        <v>52.037617554858926</v>
      </c>
      <c r="R13" s="8">
        <f t="shared" si="3"/>
        <v>51.082251082251076</v>
      </c>
      <c r="S13" s="8">
        <v>16</v>
      </c>
      <c r="T13" s="8">
        <v>14</v>
      </c>
    </row>
    <row r="14" spans="1:20" x14ac:dyDescent="0.25">
      <c r="A14" s="1">
        <v>9</v>
      </c>
      <c r="B14" s="1" t="s">
        <v>30</v>
      </c>
      <c r="C14" s="8">
        <f>'результаты ЕГЭ,ОГЭ, РЭ'!J65</f>
        <v>0</v>
      </c>
      <c r="D14" s="8">
        <f>'результаты ЕГЭ,ОГЭ, РЭ'!K65</f>
        <v>61.53846153846154</v>
      </c>
      <c r="E14" s="8">
        <f>'результаты ЕГЭ,ОГЭ, РЭ'!Y66</f>
        <v>0</v>
      </c>
      <c r="F14" s="8">
        <f>'результаты ЕГЭ,ОГЭ, РЭ'!Z66</f>
        <v>46.153846153846153</v>
      </c>
      <c r="G14" s="8">
        <f>'результаты ЕГЭ,ОГЭ, РЭ'!J103</f>
        <v>14.285714285714285</v>
      </c>
      <c r="H14" s="8">
        <f>'результаты ЕГЭ,ОГЭ, РЭ'!K103</f>
        <v>38.095238095238095</v>
      </c>
      <c r="I14" s="8">
        <f>'результаты ЕГЭ,ОГЭ, РЭ'!Y103</f>
        <v>0</v>
      </c>
      <c r="J14" s="8">
        <f>'результаты ЕГЭ,ОГЭ, РЭ'!Z103</f>
        <v>58.620689655172406</v>
      </c>
      <c r="K14" s="8">
        <f>'результаты ЕГЭ,ОГЭ, РЭ'!N28</f>
        <v>4.0125000000000002</v>
      </c>
      <c r="L14" s="8">
        <f>'результаты ЕГЭ,ОГЭ, РЭ'!L8</f>
        <v>60.3</v>
      </c>
      <c r="M14" s="8">
        <f>'результаты ЕГЭ,ОГЭ, РЭ'!AC28</f>
        <v>72.099999999999994</v>
      </c>
      <c r="N14" s="8">
        <f t="shared" si="0"/>
        <v>3.5714285714285712</v>
      </c>
      <c r="O14" s="8">
        <f t="shared" si="1"/>
        <v>55.301647088543632</v>
      </c>
      <c r="P14" s="8">
        <v>11</v>
      </c>
      <c r="Q14" s="8">
        <f t="shared" si="2"/>
        <v>49.816849816849818</v>
      </c>
      <c r="R14" s="8">
        <f t="shared" si="3"/>
        <v>52.38726790450928</v>
      </c>
      <c r="S14" s="8">
        <v>18</v>
      </c>
      <c r="T14" s="8">
        <v>11</v>
      </c>
    </row>
    <row r="15" spans="1:20" x14ac:dyDescent="0.25">
      <c r="A15" s="1">
        <v>10</v>
      </c>
      <c r="B15" s="1" t="s">
        <v>31</v>
      </c>
      <c r="C15" s="8">
        <f>'результаты ЕГЭ,ОГЭ, РЭ'!J84</f>
        <v>14.285714285714285</v>
      </c>
      <c r="D15" s="8">
        <f>'результаты ЕГЭ,ОГЭ, РЭ'!K84</f>
        <v>57.142857142857139</v>
      </c>
      <c r="E15" s="8">
        <f>'результаты ЕГЭ,ОГЭ, РЭ'!Y67</f>
        <v>0</v>
      </c>
      <c r="F15" s="8">
        <f>'результаты ЕГЭ,ОГЭ, РЭ'!Z67</f>
        <v>57.142857142857139</v>
      </c>
      <c r="G15" s="8">
        <f>'результаты ЕГЭ,ОГЭ, РЭ'!J104</f>
        <v>0</v>
      </c>
      <c r="H15" s="8">
        <f>'результаты ЕГЭ,ОГЭ, РЭ'!K104</f>
        <v>37.5</v>
      </c>
      <c r="I15" s="8">
        <f>'результаты ЕГЭ,ОГЭ, РЭ'!Y104</f>
        <v>0</v>
      </c>
      <c r="J15" s="8">
        <f>'результаты ЕГЭ,ОГЭ, РЭ'!Z104</f>
        <v>50</v>
      </c>
      <c r="K15" s="8">
        <f>'результаты ЕГЭ,ОГЭ, РЭ'!N29</f>
        <v>3.7285714285714286</v>
      </c>
      <c r="L15" s="8">
        <f>'результаты ЕГЭ,ОГЭ, РЭ'!L7</f>
        <v>61.9</v>
      </c>
      <c r="M15" s="8">
        <f>'результаты ЕГЭ,ОГЭ, РЭ'!AC29</f>
        <v>53.9</v>
      </c>
      <c r="N15" s="8">
        <f t="shared" si="0"/>
        <v>3.5714285714285712</v>
      </c>
      <c r="O15" s="8">
        <f t="shared" si="1"/>
        <v>51.137142857142855</v>
      </c>
      <c r="P15" s="8">
        <v>21</v>
      </c>
      <c r="Q15" s="8">
        <f t="shared" si="2"/>
        <v>47.321428571428569</v>
      </c>
      <c r="R15" s="8">
        <f t="shared" si="3"/>
        <v>53.571428571428569</v>
      </c>
      <c r="S15" s="8">
        <v>21</v>
      </c>
      <c r="T15" s="8">
        <v>9</v>
      </c>
    </row>
    <row r="16" spans="1:20" x14ac:dyDescent="0.25">
      <c r="A16" s="1">
        <v>11</v>
      </c>
      <c r="B16" s="1" t="s">
        <v>32</v>
      </c>
      <c r="C16" s="8">
        <f>'результаты ЕГЭ,ОГЭ, РЭ'!J67</f>
        <v>0</v>
      </c>
      <c r="D16" s="8">
        <f>'результаты ЕГЭ,ОГЭ, РЭ'!K67</f>
        <v>44.444444444444443</v>
      </c>
      <c r="E16" s="8">
        <f>'результаты ЕГЭ,ОГЭ, РЭ'!Y70</f>
        <v>0</v>
      </c>
      <c r="F16" s="8">
        <f>'результаты ЕГЭ,ОГЭ, РЭ'!Z70</f>
        <v>55.555555555555557</v>
      </c>
      <c r="G16" s="8">
        <f>'результаты ЕГЭ,ОГЭ, РЭ'!J105</f>
        <v>0</v>
      </c>
      <c r="H16" s="8">
        <f>'результаты ЕГЭ,ОГЭ, РЭ'!K105</f>
        <v>35.714285714285715</v>
      </c>
      <c r="I16" s="8">
        <f>'результаты ЕГЭ,ОГЭ, РЭ'!Y105</f>
        <v>0</v>
      </c>
      <c r="J16" s="8">
        <f>'результаты ЕГЭ,ОГЭ, РЭ'!Z105</f>
        <v>44.444444444444443</v>
      </c>
      <c r="K16" s="8">
        <f>'результаты ЕГЭ,ОГЭ, РЭ'!N30</f>
        <v>3.2</v>
      </c>
      <c r="L16" s="8">
        <f>'результаты ЕГЭ,ОГЭ, РЭ'!L11</f>
        <v>48.7</v>
      </c>
      <c r="M16" s="8">
        <f>'результаты ЕГЭ,ОГЭ, РЭ'!AC30</f>
        <v>30</v>
      </c>
      <c r="N16" s="8">
        <f t="shared" si="0"/>
        <v>0</v>
      </c>
      <c r="O16" s="8">
        <f t="shared" si="1"/>
        <v>42.031746031746039</v>
      </c>
      <c r="P16" s="8">
        <v>29</v>
      </c>
      <c r="Q16" s="8">
        <f t="shared" si="2"/>
        <v>40.079365079365076</v>
      </c>
      <c r="R16" s="8">
        <f t="shared" si="3"/>
        <v>50</v>
      </c>
      <c r="S16" s="8">
        <v>26</v>
      </c>
      <c r="T16" s="8">
        <v>16</v>
      </c>
    </row>
    <row r="17" spans="1:20" x14ac:dyDescent="0.25">
      <c r="A17" s="1">
        <v>12</v>
      </c>
      <c r="B17" s="1" t="s">
        <v>34</v>
      </c>
      <c r="C17" s="8">
        <f>'результаты ЕГЭ,ОГЭ, РЭ'!J68</f>
        <v>6.25</v>
      </c>
      <c r="D17" s="8">
        <f>'результаты ЕГЭ,ОГЭ, РЭ'!K68</f>
        <v>25</v>
      </c>
      <c r="E17" s="8">
        <f>'результаты ЕГЭ,ОГЭ, РЭ'!Y69</f>
        <v>0</v>
      </c>
      <c r="F17" s="8">
        <f>'результаты ЕГЭ,ОГЭ, РЭ'!Z69</f>
        <v>43.75</v>
      </c>
      <c r="G17" s="8">
        <f>'результаты ЕГЭ,ОГЭ, РЭ'!J106</f>
        <v>15.384615384615385</v>
      </c>
      <c r="H17" s="8">
        <f>'результаты ЕГЭ,ОГЭ, РЭ'!K106</f>
        <v>53.846153846153847</v>
      </c>
      <c r="I17" s="8">
        <f>'результаты ЕГЭ,ОГЭ, РЭ'!Y106</f>
        <v>7.1428571428571423</v>
      </c>
      <c r="J17" s="8">
        <f>'результаты ЕГЭ,ОГЭ, РЭ'!Z106</f>
        <v>35.714285714285715</v>
      </c>
      <c r="K17" s="8">
        <f>'результаты ЕГЭ,ОГЭ, РЭ'!N31</f>
        <v>3.8874999999999997</v>
      </c>
      <c r="L17" s="8">
        <f>'результаты ЕГЭ,ОГЭ, РЭ'!L5</f>
        <v>67.400000000000006</v>
      </c>
      <c r="M17" s="8">
        <f>'результаты ЕГЭ,ОГЭ, РЭ'!AC31</f>
        <v>60.3</v>
      </c>
      <c r="N17" s="8">
        <f t="shared" si="0"/>
        <v>7.1943681318681323</v>
      </c>
      <c r="O17" s="8">
        <f t="shared" si="1"/>
        <v>43.722087912087908</v>
      </c>
      <c r="P17" s="8">
        <v>27</v>
      </c>
      <c r="Q17" s="8">
        <f t="shared" si="2"/>
        <v>39.42307692307692</v>
      </c>
      <c r="R17" s="8">
        <f t="shared" si="3"/>
        <v>39.732142857142861</v>
      </c>
      <c r="S17" s="8">
        <v>27</v>
      </c>
      <c r="T17" s="8">
        <v>28</v>
      </c>
    </row>
    <row r="18" spans="1:20" x14ac:dyDescent="0.25">
      <c r="A18" s="1">
        <v>13</v>
      </c>
      <c r="B18" s="1" t="s">
        <v>35</v>
      </c>
      <c r="C18" s="8">
        <f>'результаты ЕГЭ,ОГЭ, РЭ'!J69</f>
        <v>10</v>
      </c>
      <c r="D18" s="8">
        <f>'результаты ЕГЭ,ОГЭ, РЭ'!K69</f>
        <v>50</v>
      </c>
      <c r="E18" s="8">
        <f>'результаты ЕГЭ,ОГЭ, РЭ'!Y71</f>
        <v>20</v>
      </c>
      <c r="F18" s="8">
        <f>'результаты ЕГЭ,ОГЭ, РЭ'!Z71</f>
        <v>60</v>
      </c>
      <c r="G18" s="8">
        <f>'результаты ЕГЭ,ОГЭ, РЭ'!J107</f>
        <v>0</v>
      </c>
      <c r="H18" s="8">
        <f>'результаты ЕГЭ,ОГЭ, РЭ'!K107</f>
        <v>25</v>
      </c>
      <c r="I18" s="8">
        <f>'результаты ЕГЭ,ОГЭ, РЭ'!Y107</f>
        <v>7.6923076923076925</v>
      </c>
      <c r="J18" s="8">
        <f>'результаты ЕГЭ,ОГЭ, РЭ'!Z107</f>
        <v>46.153846153846153</v>
      </c>
      <c r="K18" s="8">
        <f>'результаты ЕГЭ,ОГЭ, РЭ'!N32</f>
        <v>4.0625</v>
      </c>
      <c r="L18" s="8"/>
      <c r="M18" s="8">
        <f>'результаты ЕГЭ,ОГЭ, РЭ'!AC32</f>
        <v>83.3</v>
      </c>
      <c r="N18" s="8">
        <f t="shared" si="0"/>
        <v>9.4230769230769234</v>
      </c>
      <c r="O18" s="8">
        <f t="shared" si="1"/>
        <v>52.89076923076923</v>
      </c>
      <c r="P18" s="8">
        <v>16</v>
      </c>
      <c r="Q18" s="8">
        <f t="shared" si="2"/>
        <v>37.5</v>
      </c>
      <c r="R18" s="8">
        <f t="shared" si="3"/>
        <v>53.07692307692308</v>
      </c>
      <c r="S18" s="8">
        <v>28</v>
      </c>
      <c r="T18" s="8">
        <v>10</v>
      </c>
    </row>
    <row r="19" spans="1:20" x14ac:dyDescent="0.25">
      <c r="A19" s="1">
        <v>14</v>
      </c>
      <c r="B19" s="1" t="s">
        <v>36</v>
      </c>
      <c r="C19" s="8">
        <f>'результаты ЕГЭ,ОГЭ, РЭ'!J70</f>
        <v>0</v>
      </c>
      <c r="D19" s="8">
        <f>'результаты ЕГЭ,ОГЭ, РЭ'!K70</f>
        <v>60</v>
      </c>
      <c r="E19" s="8">
        <f>'результаты ЕГЭ,ОГЭ, РЭ'!Y72</f>
        <v>20</v>
      </c>
      <c r="F19" s="8">
        <f>'результаты ЕГЭ,ОГЭ, РЭ'!Z72</f>
        <v>40</v>
      </c>
      <c r="G19" s="8">
        <f>'результаты ЕГЭ,ОГЭ, РЭ'!J108</f>
        <v>0</v>
      </c>
      <c r="H19" s="8">
        <f>'результаты ЕГЭ,ОГЭ, РЭ'!K108</f>
        <v>50</v>
      </c>
      <c r="I19" s="8">
        <f>'результаты ЕГЭ,ОГЭ, РЭ'!Y108</f>
        <v>0</v>
      </c>
      <c r="J19" s="8">
        <f>'результаты ЕГЭ,ОГЭ, РЭ'!Z108</f>
        <v>37.5</v>
      </c>
      <c r="K19" s="8">
        <f>'результаты ЕГЭ,ОГЭ, РЭ'!N33</f>
        <v>3.7166666666666668</v>
      </c>
      <c r="L19" s="8"/>
      <c r="M19" s="8">
        <f>'результаты ЕГЭ,ОГЭ, РЭ'!AC33</f>
        <v>57.7</v>
      </c>
      <c r="N19" s="8">
        <f t="shared" si="0"/>
        <v>5</v>
      </c>
      <c r="O19" s="8">
        <f t="shared" si="1"/>
        <v>49.04</v>
      </c>
      <c r="P19" s="8">
        <v>23</v>
      </c>
      <c r="Q19" s="8">
        <f t="shared" si="2"/>
        <v>55</v>
      </c>
      <c r="R19" s="8">
        <f t="shared" si="3"/>
        <v>38.75</v>
      </c>
      <c r="S19" s="8">
        <v>13</v>
      </c>
      <c r="T19" s="8">
        <v>29</v>
      </c>
    </row>
    <row r="20" spans="1:20" x14ac:dyDescent="0.25">
      <c r="A20" s="1">
        <v>15</v>
      </c>
      <c r="B20" s="1" t="s">
        <v>6</v>
      </c>
      <c r="C20" s="8">
        <f>'результаты ЕГЭ,ОГЭ, РЭ'!J71</f>
        <v>0</v>
      </c>
      <c r="D20" s="8">
        <f>'результаты ЕГЭ,ОГЭ, РЭ'!K71</f>
        <v>50</v>
      </c>
      <c r="E20" s="8">
        <f>'результаты ЕГЭ,ОГЭ, РЭ'!Y73</f>
        <v>0</v>
      </c>
      <c r="F20" s="8">
        <f>'результаты ЕГЭ,ОГЭ, РЭ'!Z73</f>
        <v>50</v>
      </c>
      <c r="G20" s="8">
        <f>'результаты ЕГЭ,ОГЭ, РЭ'!J109</f>
        <v>0</v>
      </c>
      <c r="H20" s="8">
        <f>'результаты ЕГЭ,ОГЭ, РЭ'!K109</f>
        <v>21.428571428571427</v>
      </c>
      <c r="I20" s="8">
        <f>'результаты ЕГЭ,ОГЭ, РЭ'!Y109</f>
        <v>0</v>
      </c>
      <c r="J20" s="8">
        <f>'результаты ЕГЭ,ОГЭ, РЭ'!Z109</f>
        <v>50</v>
      </c>
      <c r="K20" s="8">
        <f>'результаты ЕГЭ,ОГЭ, РЭ'!N34</f>
        <v>3.7749999999999999</v>
      </c>
      <c r="L20" s="8"/>
      <c r="M20" s="8">
        <f>'результаты ЕГЭ,ОГЭ, РЭ'!AC34</f>
        <v>50</v>
      </c>
      <c r="N20" s="8">
        <f t="shared" si="0"/>
        <v>0</v>
      </c>
      <c r="O20" s="8">
        <f t="shared" si="1"/>
        <v>44.285714285714292</v>
      </c>
      <c r="P20" s="8">
        <v>26</v>
      </c>
      <c r="Q20" s="8">
        <f t="shared" si="2"/>
        <v>35.714285714285715</v>
      </c>
      <c r="R20" s="8">
        <f t="shared" si="3"/>
        <v>50</v>
      </c>
      <c r="S20" s="8">
        <v>29</v>
      </c>
      <c r="T20" s="8">
        <v>17</v>
      </c>
    </row>
    <row r="21" spans="1:20" x14ac:dyDescent="0.25">
      <c r="A21" s="1">
        <v>16</v>
      </c>
      <c r="B21" s="1" t="s">
        <v>7</v>
      </c>
      <c r="C21" s="8">
        <f>'результаты ЕГЭ,ОГЭ, РЭ'!J72</f>
        <v>0</v>
      </c>
      <c r="D21" s="8">
        <f>'результаты ЕГЭ,ОГЭ, РЭ'!K72</f>
        <v>61.111111111111114</v>
      </c>
      <c r="E21" s="8">
        <f>'результаты ЕГЭ,ОГЭ, РЭ'!Y74</f>
        <v>0</v>
      </c>
      <c r="F21" s="8">
        <f>'результаты ЕГЭ,ОГЭ, РЭ'!Z74</f>
        <v>61.111111111111114</v>
      </c>
      <c r="G21" s="8">
        <f>'результаты ЕГЭ,ОГЭ, РЭ'!J110</f>
        <v>33.333333333333329</v>
      </c>
      <c r="H21" s="8">
        <f>'результаты ЕГЭ,ОГЭ, РЭ'!K110</f>
        <v>66.666666666666657</v>
      </c>
      <c r="I21" s="8">
        <f>'результаты ЕГЭ,ОГЭ, РЭ'!Y110</f>
        <v>7.1428571428571423</v>
      </c>
      <c r="J21" s="8">
        <f>'результаты ЕГЭ,ОГЭ, РЭ'!Z110</f>
        <v>28.571428571428569</v>
      </c>
      <c r="K21" s="8">
        <f>'результаты ЕГЭ,ОГЭ, РЭ'!N35</f>
        <v>3.4799999999999995</v>
      </c>
      <c r="L21" s="8"/>
      <c r="M21" s="8">
        <f>'результаты ЕГЭ,ОГЭ, РЭ'!AC35</f>
        <v>35.9</v>
      </c>
      <c r="N21" s="8">
        <f t="shared" si="0"/>
        <v>10.119047619047617</v>
      </c>
      <c r="O21" s="8">
        <f t="shared" si="1"/>
        <v>50.672063492063494</v>
      </c>
      <c r="P21" s="8">
        <v>22</v>
      </c>
      <c r="Q21" s="8">
        <f t="shared" si="2"/>
        <v>63.888888888888886</v>
      </c>
      <c r="R21" s="8">
        <f t="shared" si="3"/>
        <v>44.841269841269842</v>
      </c>
      <c r="S21" s="8">
        <v>8</v>
      </c>
      <c r="T21" s="8">
        <v>26</v>
      </c>
    </row>
    <row r="22" spans="1:20" x14ac:dyDescent="0.25">
      <c r="A22" s="1">
        <v>17</v>
      </c>
      <c r="B22" s="1" t="s">
        <v>9</v>
      </c>
      <c r="C22" s="8">
        <f>'результаты ЕГЭ,ОГЭ, РЭ'!J74</f>
        <v>0</v>
      </c>
      <c r="D22" s="8">
        <f>'результаты ЕГЭ,ОГЭ, РЭ'!K74</f>
        <v>57.142857142857139</v>
      </c>
      <c r="E22" s="8">
        <f>'результаты ЕГЭ,ОГЭ, РЭ'!Y76</f>
        <v>0</v>
      </c>
      <c r="F22" s="8">
        <f>'результаты ЕГЭ,ОГЭ, РЭ'!Z76</f>
        <v>71.428571428571431</v>
      </c>
      <c r="G22" s="8">
        <f>'результаты ЕГЭ,ОГЭ, РЭ'!J111</f>
        <v>0</v>
      </c>
      <c r="H22" s="8">
        <f>'результаты ЕГЭ,ОГЭ, РЭ'!K111</f>
        <v>33.333333333333329</v>
      </c>
      <c r="I22" s="8">
        <f>'результаты ЕГЭ,ОГЭ, РЭ'!Y111</f>
        <v>0</v>
      </c>
      <c r="J22" s="8">
        <f>'результаты ЕГЭ,ОГЭ, РЭ'!Z111</f>
        <v>50</v>
      </c>
      <c r="K22" s="8">
        <f>'результаты ЕГЭ,ОГЭ, РЭ'!N36</f>
        <v>3.625</v>
      </c>
      <c r="L22" s="8"/>
      <c r="M22" s="8">
        <f>'результаты ЕГЭ,ОГЭ, РЭ'!AC36</f>
        <v>50</v>
      </c>
      <c r="N22" s="8">
        <f t="shared" si="0"/>
        <v>0</v>
      </c>
      <c r="O22" s="8">
        <f t="shared" si="1"/>
        <v>52.380952380952372</v>
      </c>
      <c r="P22" s="8">
        <v>17</v>
      </c>
      <c r="Q22" s="8">
        <f t="shared" si="2"/>
        <v>45.238095238095234</v>
      </c>
      <c r="R22" s="8">
        <f t="shared" si="3"/>
        <v>60.714285714285715</v>
      </c>
      <c r="S22" s="8">
        <v>24</v>
      </c>
      <c r="T22" s="8">
        <v>7</v>
      </c>
    </row>
    <row r="23" spans="1:20" x14ac:dyDescent="0.25">
      <c r="A23" s="1">
        <v>18</v>
      </c>
      <c r="B23" s="1" t="s">
        <v>815</v>
      </c>
      <c r="C23" s="8">
        <f>'результаты ЕГЭ,ОГЭ, РЭ'!J73</f>
        <v>0</v>
      </c>
      <c r="D23" s="8">
        <f>'результаты ЕГЭ,ОГЭ, РЭ'!K73</f>
        <v>100</v>
      </c>
      <c r="E23" s="8">
        <f>'результаты ЕГЭ,ОГЭ, РЭ'!Y75</f>
        <v>0</v>
      </c>
      <c r="F23" s="8">
        <f>'результаты ЕГЭ,ОГЭ, РЭ'!Z75</f>
        <v>33.333333333333329</v>
      </c>
      <c r="G23" s="8">
        <f>'результаты ЕГЭ,ОГЭ, РЭ'!J112</f>
        <v>0</v>
      </c>
      <c r="H23" s="8">
        <f>'результаты ЕГЭ,ОГЭ, РЭ'!K112</f>
        <v>57.142857142857139</v>
      </c>
      <c r="I23" s="8">
        <f>'результаты ЕГЭ,ОГЭ, РЭ'!Y112</f>
        <v>33.333333333333329</v>
      </c>
      <c r="J23" s="8">
        <f>'результаты ЕГЭ,ОГЭ, РЭ'!Z112</f>
        <v>66.666666666666657</v>
      </c>
      <c r="K23" s="8"/>
      <c r="L23" s="8"/>
      <c r="M23" s="8"/>
      <c r="N23" s="8">
        <f t="shared" si="0"/>
        <v>8.3333333333333321</v>
      </c>
      <c r="O23" s="8">
        <f t="shared" si="1"/>
        <v>51.428571428571423</v>
      </c>
      <c r="P23" s="8">
        <v>20</v>
      </c>
      <c r="Q23" s="8">
        <f t="shared" si="2"/>
        <v>78.571428571428569</v>
      </c>
      <c r="R23" s="8">
        <f t="shared" si="3"/>
        <v>49.999999999999993</v>
      </c>
      <c r="S23" s="8">
        <v>2</v>
      </c>
      <c r="T23" s="8">
        <v>18</v>
      </c>
    </row>
    <row r="24" spans="1:20" x14ac:dyDescent="0.25">
      <c r="A24" s="1">
        <v>19</v>
      </c>
      <c r="B24" s="1" t="s">
        <v>10</v>
      </c>
      <c r="C24" s="8">
        <f>'результаты ЕГЭ,ОГЭ, РЭ'!J75</f>
        <v>0</v>
      </c>
      <c r="D24" s="8">
        <f>'результаты ЕГЭ,ОГЭ, РЭ'!K75</f>
        <v>71.428571428571431</v>
      </c>
      <c r="E24" s="8">
        <f>'результаты ЕГЭ,ОГЭ, РЭ'!Y77</f>
        <v>0</v>
      </c>
      <c r="F24" s="8">
        <f>'результаты ЕГЭ,ОГЭ, РЭ'!Z77</f>
        <v>57.142857142857139</v>
      </c>
      <c r="G24" s="8">
        <f>'результаты ЕГЭ,ОГЭ, РЭ'!J113</f>
        <v>0</v>
      </c>
      <c r="H24" s="8">
        <f>'результаты ЕГЭ,ОГЭ, РЭ'!K113</f>
        <v>66.666666666666657</v>
      </c>
      <c r="I24" s="8">
        <f>'результаты ЕГЭ,ОГЭ, РЭ'!Y113</f>
        <v>0</v>
      </c>
      <c r="J24" s="8">
        <f>'результаты ЕГЭ,ОГЭ, РЭ'!Z113</f>
        <v>71.428571428571431</v>
      </c>
      <c r="K24" s="8">
        <f>'результаты ЕГЭ,ОГЭ, РЭ'!N37</f>
        <v>3.6</v>
      </c>
      <c r="L24" s="8"/>
      <c r="M24" s="8">
        <f>'результаты ЕГЭ,ОГЭ, РЭ'!AC37</f>
        <v>38.5</v>
      </c>
      <c r="N24" s="8">
        <f t="shared" si="0"/>
        <v>0</v>
      </c>
      <c r="O24" s="8">
        <f t="shared" si="1"/>
        <v>61.033333333333324</v>
      </c>
      <c r="P24" s="8">
        <v>6</v>
      </c>
      <c r="Q24" s="8">
        <f t="shared" si="2"/>
        <v>69.047619047619037</v>
      </c>
      <c r="R24" s="8">
        <f t="shared" si="3"/>
        <v>64.285714285714278</v>
      </c>
      <c r="S24" s="8">
        <v>5</v>
      </c>
      <c r="T24" s="8">
        <v>5</v>
      </c>
    </row>
    <row r="25" spans="1:20" x14ac:dyDescent="0.25">
      <c r="A25" s="1">
        <v>20</v>
      </c>
      <c r="B25" s="1" t="s">
        <v>11</v>
      </c>
      <c r="C25" s="8">
        <f>'результаты ЕГЭ,ОГЭ, РЭ'!J77</f>
        <v>0</v>
      </c>
      <c r="D25" s="8">
        <f>'результаты ЕГЭ,ОГЭ, РЭ'!K77</f>
        <v>25</v>
      </c>
      <c r="E25" s="8">
        <f>'результаты ЕГЭ,ОГЭ, РЭ'!Y78</f>
        <v>0</v>
      </c>
      <c r="F25" s="8">
        <f>'результаты ЕГЭ,ОГЭ, РЭ'!Z78</f>
        <v>75</v>
      </c>
      <c r="G25" s="8">
        <f>'результаты ЕГЭ,ОГЭ, РЭ'!J114</f>
        <v>0</v>
      </c>
      <c r="H25" s="8">
        <f>'результаты ЕГЭ,ОГЭ, РЭ'!K114</f>
        <v>100</v>
      </c>
      <c r="I25" s="8">
        <f>'результаты ЕГЭ,ОГЭ, РЭ'!Y114</f>
        <v>0</v>
      </c>
      <c r="J25" s="8">
        <f>'результаты ЕГЭ,ОГЭ, РЭ'!Z114</f>
        <v>100</v>
      </c>
      <c r="K25" s="8">
        <f>'результаты ЕГЭ,ОГЭ, РЭ'!N39</f>
        <v>4.125</v>
      </c>
      <c r="L25" s="8"/>
      <c r="M25" s="8">
        <f>'результаты ЕГЭ,ОГЭ, РЭ'!AC39</f>
        <v>87.5</v>
      </c>
      <c r="N25" s="8">
        <f t="shared" si="0"/>
        <v>0</v>
      </c>
      <c r="O25" s="8">
        <f t="shared" si="1"/>
        <v>77.5</v>
      </c>
      <c r="P25" s="8">
        <v>3</v>
      </c>
      <c r="Q25" s="8">
        <f t="shared" si="2"/>
        <v>62.5</v>
      </c>
      <c r="R25" s="8">
        <f t="shared" si="3"/>
        <v>87.5</v>
      </c>
      <c r="S25" s="8">
        <v>9</v>
      </c>
      <c r="T25" s="8">
        <v>2</v>
      </c>
    </row>
    <row r="26" spans="1:20" x14ac:dyDescent="0.25">
      <c r="A26" s="1">
        <v>21</v>
      </c>
      <c r="B26" s="1" t="s">
        <v>13</v>
      </c>
      <c r="C26" s="8">
        <f>'результаты ЕГЭ,ОГЭ, РЭ'!J78</f>
        <v>0</v>
      </c>
      <c r="D26" s="8">
        <f>'результаты ЕГЭ,ОГЭ, РЭ'!K78</f>
        <v>57.142857142857139</v>
      </c>
      <c r="E26" s="8">
        <f>'результаты ЕГЭ,ОГЭ, РЭ'!Y82</f>
        <v>0</v>
      </c>
      <c r="F26" s="8">
        <f>'результаты ЕГЭ,ОГЭ, РЭ'!Z82</f>
        <v>57.142857142857139</v>
      </c>
      <c r="G26" s="8">
        <f>'результаты ЕГЭ,ОГЭ, РЭ'!J115</f>
        <v>0</v>
      </c>
      <c r="H26" s="8">
        <f>'результаты ЕГЭ,ОГЭ, РЭ'!K115</f>
        <v>57.142857142857139</v>
      </c>
      <c r="I26" s="8">
        <f>'результаты ЕГЭ,ОГЭ, РЭ'!Y115</f>
        <v>0</v>
      </c>
      <c r="J26" s="8">
        <f>'результаты ЕГЭ,ОГЭ, РЭ'!Z115</f>
        <v>42.857142857142854</v>
      </c>
      <c r="K26" s="8">
        <f>'результаты ЕГЭ,ОГЭ, РЭ'!N40</f>
        <v>3.6399999999999997</v>
      </c>
      <c r="L26" s="8"/>
      <c r="M26" s="8">
        <f>'результаты ЕГЭ,ОГЭ, РЭ'!AC40</f>
        <v>54.6</v>
      </c>
      <c r="N26" s="8">
        <f t="shared" si="0"/>
        <v>0</v>
      </c>
      <c r="O26" s="8">
        <f t="shared" si="1"/>
        <v>53.777142857142863</v>
      </c>
      <c r="P26" s="8">
        <v>14</v>
      </c>
      <c r="Q26" s="8">
        <f t="shared" si="2"/>
        <v>57.142857142857139</v>
      </c>
      <c r="R26" s="8">
        <f t="shared" si="3"/>
        <v>50</v>
      </c>
      <c r="S26" s="8">
        <v>12</v>
      </c>
      <c r="T26" s="8">
        <v>19</v>
      </c>
    </row>
    <row r="27" spans="1:20" x14ac:dyDescent="0.25">
      <c r="A27" s="1">
        <v>22</v>
      </c>
      <c r="B27" s="1" t="s">
        <v>12</v>
      </c>
      <c r="C27" s="8">
        <f>'результаты ЕГЭ,ОГЭ, РЭ'!J76</f>
        <v>0</v>
      </c>
      <c r="D27" s="8">
        <f>'результаты ЕГЭ,ОГЭ, РЭ'!K76</f>
        <v>40</v>
      </c>
      <c r="E27" s="8">
        <f>'результаты ЕГЭ,ОГЭ, РЭ'!Y79</f>
        <v>0</v>
      </c>
      <c r="F27" s="8">
        <f>'результаты ЕГЭ,ОГЭ, РЭ'!Z79</f>
        <v>40</v>
      </c>
      <c r="G27" s="8">
        <f>'результаты ЕГЭ,ОГЭ, РЭ'!J116</f>
        <v>0</v>
      </c>
      <c r="H27" s="8">
        <f>'результаты ЕГЭ,ОГЭ, РЭ'!K116</f>
        <v>80</v>
      </c>
      <c r="I27" s="8">
        <f>'результаты ЕГЭ,ОГЭ, РЭ'!Y116</f>
        <v>0</v>
      </c>
      <c r="J27" s="8">
        <f>'результаты ЕГЭ,ОГЭ, РЭ'!Z116</f>
        <v>33.333333333333329</v>
      </c>
      <c r="K27" s="8">
        <f>'результаты ЕГЭ,ОГЭ, РЭ'!N41</f>
        <v>3.6</v>
      </c>
      <c r="L27" s="8"/>
      <c r="M27" s="8">
        <f>'результаты ЕГЭ,ОГЭ, РЭ'!AC38</f>
        <v>50</v>
      </c>
      <c r="N27" s="8">
        <f t="shared" si="0"/>
        <v>0</v>
      </c>
      <c r="O27" s="8">
        <f t="shared" si="1"/>
        <v>48.666666666666664</v>
      </c>
      <c r="P27" s="8">
        <v>24</v>
      </c>
      <c r="Q27" s="8">
        <f t="shared" si="2"/>
        <v>60</v>
      </c>
      <c r="R27" s="8">
        <f t="shared" si="3"/>
        <v>36.666666666666664</v>
      </c>
      <c r="S27" s="8">
        <v>10</v>
      </c>
      <c r="T27" s="8">
        <v>30</v>
      </c>
    </row>
    <row r="28" spans="1:20" x14ac:dyDescent="0.25">
      <c r="A28" s="1">
        <v>23</v>
      </c>
      <c r="B28" s="1" t="s">
        <v>95</v>
      </c>
      <c r="C28" s="8">
        <f>'результаты ЕГЭ,ОГЭ, РЭ'!J81</f>
        <v>0</v>
      </c>
      <c r="D28" s="8">
        <f>'результаты ЕГЭ,ОГЭ, РЭ'!K81</f>
        <v>50</v>
      </c>
      <c r="E28" s="8">
        <f>'результаты ЕГЭ,ОГЭ, РЭ'!Y83</f>
        <v>0</v>
      </c>
      <c r="F28" s="8">
        <f>'результаты ЕГЭ,ОГЭ, РЭ'!Z83</f>
        <v>50</v>
      </c>
      <c r="G28" s="8">
        <f>'результаты ЕГЭ,ОГЭ, РЭ'!J117</f>
        <v>0</v>
      </c>
      <c r="H28" s="8">
        <f>'результаты ЕГЭ,ОГЭ, РЭ'!K117</f>
        <v>60</v>
      </c>
      <c r="I28" s="8">
        <f>'результаты ЕГЭ,ОГЭ, РЭ'!Y117</f>
        <v>0</v>
      </c>
      <c r="J28" s="8">
        <f>'результаты ЕГЭ,ОГЭ, РЭ'!Z117</f>
        <v>50</v>
      </c>
      <c r="K28" s="8">
        <f>'результаты ЕГЭ,ОГЭ, РЭ'!N43</f>
        <v>3.6999999999999997</v>
      </c>
      <c r="L28" s="8"/>
      <c r="M28" s="8">
        <f>'результаты ЕГЭ,ОГЭ, РЭ'!AC43</f>
        <v>55.6</v>
      </c>
      <c r="N28" s="8">
        <f t="shared" si="0"/>
        <v>0</v>
      </c>
      <c r="O28" s="8">
        <f t="shared" si="1"/>
        <v>53.120000000000005</v>
      </c>
      <c r="P28" s="8">
        <v>15</v>
      </c>
      <c r="Q28" s="8">
        <f t="shared" si="2"/>
        <v>55</v>
      </c>
      <c r="R28" s="8">
        <f t="shared" si="3"/>
        <v>50</v>
      </c>
      <c r="S28" s="8">
        <v>14</v>
      </c>
      <c r="T28" s="8">
        <v>20</v>
      </c>
    </row>
    <row r="29" spans="1:20" x14ac:dyDescent="0.25">
      <c r="A29" s="1">
        <v>24</v>
      </c>
      <c r="B29" s="1" t="s">
        <v>104</v>
      </c>
      <c r="C29" s="8">
        <f>'результаты ЕГЭ,ОГЭ, РЭ'!J79</f>
        <v>0</v>
      </c>
      <c r="D29" s="8">
        <f>'результаты ЕГЭ,ОГЭ, РЭ'!K79</f>
        <v>100</v>
      </c>
      <c r="E29" s="8">
        <f>'результаты ЕГЭ,ОГЭ, РЭ'!Y80</f>
        <v>0</v>
      </c>
      <c r="F29" s="8">
        <f>'результаты ЕГЭ,ОГЭ, РЭ'!Z80</f>
        <v>100</v>
      </c>
      <c r="G29" s="8">
        <f>'результаты ЕГЭ,ОГЭ, РЭ'!J118</f>
        <v>0</v>
      </c>
      <c r="H29" s="8">
        <f>'результаты ЕГЭ,ОГЭ, РЭ'!K118</f>
        <v>50</v>
      </c>
      <c r="I29" s="8">
        <f>'результаты ЕГЭ,ОГЭ, РЭ'!Y118</f>
        <v>0</v>
      </c>
      <c r="J29" s="8">
        <f>'результаты ЕГЭ,ОГЭ, РЭ'!Z118</f>
        <v>100</v>
      </c>
      <c r="K29" s="8">
        <f>'результаты ЕГЭ,ОГЭ, РЭ'!N41</f>
        <v>3.6</v>
      </c>
      <c r="L29" s="8"/>
      <c r="M29" s="8">
        <f>'результаты ЕГЭ,ОГЭ, РЭ'!AC41</f>
        <v>56.6</v>
      </c>
      <c r="N29" s="8">
        <f t="shared" si="0"/>
        <v>0</v>
      </c>
      <c r="O29" s="8">
        <f t="shared" si="1"/>
        <v>81.320000000000007</v>
      </c>
      <c r="P29" s="8">
        <v>1</v>
      </c>
      <c r="Q29" s="8">
        <f t="shared" si="2"/>
        <v>75</v>
      </c>
      <c r="R29" s="8">
        <f t="shared" si="3"/>
        <v>100</v>
      </c>
      <c r="S29" s="8">
        <v>4</v>
      </c>
      <c r="T29" s="8">
        <v>1</v>
      </c>
    </row>
    <row r="30" spans="1:20" x14ac:dyDescent="0.25">
      <c r="A30" s="1">
        <v>25</v>
      </c>
      <c r="B30" s="1" t="s">
        <v>103</v>
      </c>
      <c r="C30" s="8">
        <v>0</v>
      </c>
      <c r="D30" s="8">
        <v>0</v>
      </c>
      <c r="E30" s="8">
        <f>'результаты ЕГЭ,ОГЭ, РЭ'!Y81</f>
        <v>0</v>
      </c>
      <c r="F30" s="8">
        <f>'результаты ЕГЭ,ОГЭ, РЭ'!Z81</f>
        <v>0</v>
      </c>
      <c r="G30" s="8">
        <f>'результаты ЕГЭ,ОГЭ, РЭ'!J119</f>
        <v>0</v>
      </c>
      <c r="H30" s="8">
        <f>'результаты ЕГЭ,ОГЭ, РЭ'!K119</f>
        <v>50</v>
      </c>
      <c r="I30" s="8">
        <f>'результаты ЕГЭ,ОГЭ, РЭ'!Y119</f>
        <v>0</v>
      </c>
      <c r="J30" s="8">
        <f>'результаты ЕГЭ,ОГЭ, РЭ'!Z119</f>
        <v>80</v>
      </c>
      <c r="K30" s="8">
        <f>'результаты ЕГЭ,ОГЭ, РЭ'!N42</f>
        <v>3.9</v>
      </c>
      <c r="L30" s="8"/>
      <c r="M30" s="8">
        <f>'результаты ЕГЭ,ОГЭ, РЭ'!AC42</f>
        <v>67.8</v>
      </c>
      <c r="N30" s="8">
        <f t="shared" si="0"/>
        <v>0</v>
      </c>
      <c r="O30" s="8">
        <f t="shared" si="1"/>
        <v>39.56</v>
      </c>
      <c r="P30" s="8">
        <v>30</v>
      </c>
      <c r="Q30" s="8">
        <f t="shared" si="2"/>
        <v>25</v>
      </c>
      <c r="R30" s="8">
        <f t="shared" si="3"/>
        <v>40</v>
      </c>
      <c r="S30" s="8">
        <v>31</v>
      </c>
      <c r="T30" s="8">
        <v>27</v>
      </c>
    </row>
    <row r="31" spans="1:20" x14ac:dyDescent="0.25">
      <c r="A31" s="1">
        <v>26</v>
      </c>
      <c r="B31" s="1" t="s">
        <v>17</v>
      </c>
      <c r="C31" s="8">
        <f>'результаты ЕГЭ,ОГЭ, РЭ'!J82</f>
        <v>0</v>
      </c>
      <c r="D31" s="8">
        <f>'результаты ЕГЭ,ОГЭ, РЭ'!K82</f>
        <v>50</v>
      </c>
      <c r="E31" s="8">
        <f>'результаты ЕГЭ,ОГЭ, РЭ'!Y84</f>
        <v>0</v>
      </c>
      <c r="F31" s="8">
        <f>'результаты ЕГЭ,ОГЭ, РЭ'!Z84</f>
        <v>50</v>
      </c>
      <c r="G31" s="8">
        <f>'результаты ЕГЭ,ОГЭ, РЭ'!J120</f>
        <v>0</v>
      </c>
      <c r="H31" s="8">
        <f>'результаты ЕГЭ,ОГЭ, РЭ'!K120</f>
        <v>33.333333333333329</v>
      </c>
      <c r="I31" s="8">
        <f>'результаты ЕГЭ,ОГЭ, РЭ'!Y120</f>
        <v>0</v>
      </c>
      <c r="J31" s="8">
        <f>'результаты ЕГЭ,ОГЭ, РЭ'!Z120</f>
        <v>50</v>
      </c>
      <c r="K31" s="8">
        <f>'результаты ЕГЭ,ОГЭ, РЭ'!N44</f>
        <v>4.4000000000000004</v>
      </c>
      <c r="L31" s="8"/>
      <c r="M31" s="8">
        <f>'результаты ЕГЭ,ОГЭ, РЭ'!AC44</f>
        <v>100</v>
      </c>
      <c r="N31" s="8">
        <f t="shared" si="0"/>
        <v>0</v>
      </c>
      <c r="O31" s="8">
        <f t="shared" si="1"/>
        <v>56.666666666666664</v>
      </c>
      <c r="P31" s="8">
        <v>9</v>
      </c>
      <c r="Q31" s="8">
        <f t="shared" si="2"/>
        <v>41.666666666666664</v>
      </c>
      <c r="R31" s="8">
        <f t="shared" si="3"/>
        <v>50</v>
      </c>
      <c r="S31" s="8">
        <v>25</v>
      </c>
      <c r="T31" s="8">
        <v>21</v>
      </c>
    </row>
    <row r="32" spans="1:20" x14ac:dyDescent="0.25">
      <c r="A32" s="1">
        <v>27</v>
      </c>
      <c r="B32" s="1" t="s">
        <v>18</v>
      </c>
      <c r="C32" s="8">
        <f>'результаты ЕГЭ,ОГЭ, РЭ'!J84</f>
        <v>14.285714285714285</v>
      </c>
      <c r="D32" s="8">
        <f>'результаты ЕГЭ,ОГЭ, РЭ'!K84</f>
        <v>57.142857142857139</v>
      </c>
      <c r="E32" s="8">
        <f>'результаты ЕГЭ,ОГЭ, РЭ'!Y85</f>
        <v>0</v>
      </c>
      <c r="F32" s="8">
        <f>'результаты ЕГЭ,ОГЭ, РЭ'!Z85</f>
        <v>44.444444444444443</v>
      </c>
      <c r="G32" s="8">
        <f>'результаты ЕГЭ,ОГЭ, РЭ'!J121</f>
        <v>22.222222222222221</v>
      </c>
      <c r="H32" s="8">
        <f>'результаты ЕГЭ,ОГЭ, РЭ'!K121</f>
        <v>11.111111111111111</v>
      </c>
      <c r="I32" s="8">
        <f>'результаты ЕГЭ,ОГЭ, РЭ'!Y121</f>
        <v>0</v>
      </c>
      <c r="J32" s="8">
        <f>'результаты ЕГЭ,ОГЭ, РЭ'!Z121</f>
        <v>50</v>
      </c>
      <c r="K32" s="8">
        <f>'результаты ЕГЭ,ОГЭ, РЭ'!N45</f>
        <v>3.55</v>
      </c>
      <c r="L32" s="8"/>
      <c r="M32" s="8">
        <f>'результаты ЕГЭ,ОГЭ, РЭ'!AC45</f>
        <v>54.3</v>
      </c>
      <c r="N32" s="8">
        <f t="shared" si="0"/>
        <v>9.1269841269841265</v>
      </c>
      <c r="O32" s="8">
        <f t="shared" si="1"/>
        <v>43.399682539682544</v>
      </c>
      <c r="P32" s="8">
        <v>28</v>
      </c>
      <c r="Q32" s="8">
        <f t="shared" si="2"/>
        <v>34.126984126984127</v>
      </c>
      <c r="R32" s="8">
        <f t="shared" si="3"/>
        <v>47.222222222222221</v>
      </c>
      <c r="S32" s="8">
        <v>30</v>
      </c>
      <c r="T32" s="8">
        <v>25</v>
      </c>
    </row>
    <row r="33" spans="1:20" x14ac:dyDescent="0.25">
      <c r="A33" s="1">
        <v>28</v>
      </c>
      <c r="B33" s="1" t="s">
        <v>33</v>
      </c>
      <c r="C33" s="8">
        <f>'результаты ЕГЭ,ОГЭ, РЭ'!J85</f>
        <v>0</v>
      </c>
      <c r="D33" s="8">
        <f>'результаты ЕГЭ,ОГЭ, РЭ'!K80</f>
        <v>75</v>
      </c>
      <c r="E33" s="8">
        <f>'результаты ЕГЭ,ОГЭ, РЭ'!Y68</f>
        <v>0</v>
      </c>
      <c r="F33" s="8">
        <f>'результаты ЕГЭ,ОГЭ, РЭ'!Z68</f>
        <v>62.5</v>
      </c>
      <c r="G33" s="8">
        <f>'результаты ЕГЭ,ОГЭ, РЭ'!J122</f>
        <v>0</v>
      </c>
      <c r="H33" s="8">
        <f>'результаты ЕГЭ,ОГЭ, РЭ'!K122</f>
        <v>40</v>
      </c>
      <c r="I33" s="8">
        <f>'результаты ЕГЭ,ОГЭ, РЭ'!Y122</f>
        <v>0</v>
      </c>
      <c r="J33" s="8">
        <f>'результаты ЕГЭ,ОГЭ, РЭ'!Z122</f>
        <v>40</v>
      </c>
      <c r="K33" s="8">
        <f>'результаты ЕГЭ,ОГЭ, РЭ'!N46</f>
        <v>4.125</v>
      </c>
      <c r="L33" s="8"/>
      <c r="M33" s="8">
        <f>'результаты ЕГЭ,ОГЭ, РЭ'!AC46</f>
        <v>87.5</v>
      </c>
      <c r="N33" s="8">
        <f t="shared" si="0"/>
        <v>0</v>
      </c>
      <c r="O33" s="8">
        <f t="shared" si="1"/>
        <v>61</v>
      </c>
      <c r="P33" s="8">
        <v>7</v>
      </c>
      <c r="Q33" s="8">
        <f t="shared" si="2"/>
        <v>57.5</v>
      </c>
      <c r="R33" s="8">
        <f t="shared" si="3"/>
        <v>51.25</v>
      </c>
      <c r="S33" s="8">
        <v>11</v>
      </c>
      <c r="T33" s="8">
        <v>13</v>
      </c>
    </row>
    <row r="34" spans="1:20" x14ac:dyDescent="0.25">
      <c r="A34" s="1">
        <v>29</v>
      </c>
      <c r="B34" s="1" t="s">
        <v>19</v>
      </c>
      <c r="C34" s="8">
        <f>'результаты ЕГЭ,ОГЭ, РЭ'!J85</f>
        <v>0</v>
      </c>
      <c r="D34" s="8">
        <f>'результаты ЕГЭ,ОГЭ, РЭ'!K85</f>
        <v>100</v>
      </c>
      <c r="E34" s="8">
        <f>'результаты ЕГЭ,ОГЭ, РЭ'!Y86</f>
        <v>0</v>
      </c>
      <c r="F34" s="8">
        <f>'результаты ЕГЭ,ОГЭ, РЭ'!Z86</f>
        <v>100</v>
      </c>
      <c r="G34" s="8">
        <f>'результаты ЕГЭ,ОГЭ, РЭ'!J123</f>
        <v>0</v>
      </c>
      <c r="H34" s="8">
        <f>'результаты ЕГЭ,ОГЭ, РЭ'!K123</f>
        <v>55.555555555555557</v>
      </c>
      <c r="I34" s="8">
        <f>'результаты ЕГЭ,ОГЭ, РЭ'!Y123</f>
        <v>0</v>
      </c>
      <c r="J34" s="8">
        <f>'результаты ЕГЭ,ОГЭ, РЭ'!Z123</f>
        <v>50</v>
      </c>
      <c r="K34" s="8">
        <f>'результаты ЕГЭ,ОГЭ, РЭ'!N47</f>
        <v>4.3250000000000002</v>
      </c>
      <c r="L34" s="8"/>
      <c r="M34" s="8">
        <f>'результаты ЕГЭ,ОГЭ, РЭ'!AC47</f>
        <v>100</v>
      </c>
      <c r="N34" s="8">
        <f t="shared" si="0"/>
        <v>0</v>
      </c>
      <c r="O34" s="8">
        <f t="shared" si="1"/>
        <v>81.111111111111114</v>
      </c>
      <c r="P34" s="8">
        <v>2</v>
      </c>
      <c r="Q34" s="8">
        <f t="shared" si="2"/>
        <v>77.777777777777771</v>
      </c>
      <c r="R34" s="8">
        <f t="shared" si="3"/>
        <v>75</v>
      </c>
      <c r="S34" s="8">
        <v>3</v>
      </c>
      <c r="T34" s="8">
        <v>4</v>
      </c>
    </row>
    <row r="35" spans="1:20" x14ac:dyDescent="0.25">
      <c r="A35" s="1">
        <v>30</v>
      </c>
      <c r="B35" s="1" t="s">
        <v>20</v>
      </c>
      <c r="C35" s="8">
        <f>'результаты ЕГЭ,ОГЭ, РЭ'!J86</f>
        <v>0</v>
      </c>
      <c r="D35" s="8">
        <f>'результаты ЕГЭ,ОГЭ, РЭ'!K86</f>
        <v>71.428571428571431</v>
      </c>
      <c r="E35" s="8">
        <f>'результаты ЕГЭ,ОГЭ, РЭ'!Y87</f>
        <v>0</v>
      </c>
      <c r="F35" s="8">
        <f>'результаты ЕГЭ,ОГЭ, РЭ'!Z87</f>
        <v>87.5</v>
      </c>
      <c r="G35" s="8">
        <f>'результаты ЕГЭ,ОГЭ, РЭ'!J124</f>
        <v>0</v>
      </c>
      <c r="H35" s="8">
        <f>'результаты ЕГЭ,ОГЭ, РЭ'!K124</f>
        <v>57.142857142857139</v>
      </c>
      <c r="I35" s="8">
        <f>'результаты ЕГЭ,ОГЭ, РЭ'!Y124</f>
        <v>0</v>
      </c>
      <c r="J35" s="8">
        <f>'результаты ЕГЭ,ОГЭ, РЭ'!Z124</f>
        <v>66.666666666666657</v>
      </c>
      <c r="K35" s="8">
        <f>'результаты ЕГЭ,ОГЭ, РЭ'!N48</f>
        <v>3.4750000000000001</v>
      </c>
      <c r="L35" s="8"/>
      <c r="M35" s="8">
        <f>'результаты ЕГЭ,ОГЭ, РЭ'!AC48</f>
        <v>39.299999999999997</v>
      </c>
      <c r="N35" s="8">
        <f t="shared" si="0"/>
        <v>0</v>
      </c>
      <c r="O35" s="8">
        <f t="shared" si="1"/>
        <v>64.40761904761905</v>
      </c>
      <c r="P35" s="8">
        <v>5</v>
      </c>
      <c r="Q35" s="8">
        <f t="shared" si="2"/>
        <v>64.285714285714278</v>
      </c>
      <c r="R35" s="8">
        <f t="shared" si="3"/>
        <v>77.083333333333329</v>
      </c>
      <c r="S35" s="8">
        <v>7</v>
      </c>
      <c r="T35" s="8">
        <v>3</v>
      </c>
    </row>
    <row r="36" spans="1:20" x14ac:dyDescent="0.25">
      <c r="A36" s="1">
        <v>31</v>
      </c>
      <c r="B36" s="1" t="s">
        <v>21</v>
      </c>
      <c r="C36" s="8">
        <f>'результаты ЕГЭ,ОГЭ, РЭ'!J87</f>
        <v>0</v>
      </c>
      <c r="D36" s="8">
        <f>'результаты ЕГЭ,ОГЭ, РЭ'!K87</f>
        <v>28.571428571428569</v>
      </c>
      <c r="E36" s="8">
        <f>'результаты ЕГЭ,ОГЭ, РЭ'!Y88</f>
        <v>0</v>
      </c>
      <c r="F36" s="8">
        <f>'результаты ЕГЭ,ОГЭ, РЭ'!Z88</f>
        <v>42.857142857142854</v>
      </c>
      <c r="G36" s="8">
        <f>'результаты ЕГЭ,ОГЭ, РЭ'!J125</f>
        <v>0</v>
      </c>
      <c r="H36" s="8">
        <f>'результаты ЕГЭ,ОГЭ, РЭ'!K125</f>
        <v>80</v>
      </c>
      <c r="I36" s="8">
        <f>'результаты ЕГЭ,ОГЭ, РЭ'!Y125</f>
        <v>0</v>
      </c>
      <c r="J36" s="8">
        <f>'результаты ЕГЭ,ОГЭ, РЭ'!Z125</f>
        <v>57.142857142857139</v>
      </c>
      <c r="K36" s="8">
        <f>'результаты ЕГЭ,ОГЭ, РЭ'!N49</f>
        <v>3.65</v>
      </c>
      <c r="L36" s="8"/>
      <c r="M36" s="8">
        <f>'результаты ЕГЭ,ОГЭ, РЭ'!AC49</f>
        <v>64.599999999999994</v>
      </c>
      <c r="N36" s="8">
        <f t="shared" si="0"/>
        <v>0</v>
      </c>
      <c r="O36" s="8">
        <f t="shared" si="1"/>
        <v>54.634285714285717</v>
      </c>
      <c r="P36" s="8">
        <v>13</v>
      </c>
      <c r="Q36" s="8">
        <f t="shared" si="2"/>
        <v>54.285714285714285</v>
      </c>
      <c r="R36" s="8">
        <f t="shared" si="3"/>
        <v>50</v>
      </c>
      <c r="S36" s="8">
        <v>15</v>
      </c>
      <c r="T36" s="8">
        <v>22</v>
      </c>
    </row>
    <row r="37" spans="1:20" x14ac:dyDescent="0.25">
      <c r="A37" s="1"/>
      <c r="B37" s="1" t="s">
        <v>149</v>
      </c>
      <c r="C37" s="8">
        <f>'результаты ЕГЭ,ОГЭ, РЭ'!J88</f>
        <v>1.5974440894568689</v>
      </c>
      <c r="D37" s="8">
        <f>'результаты ЕГЭ,ОГЭ, РЭ'!K88</f>
        <v>53.035143769968052</v>
      </c>
      <c r="E37" s="8">
        <f>'результаты ЕГЭ,ОГЭ, РЭ'!Y89</f>
        <v>1.607717041800643</v>
      </c>
      <c r="F37" s="8">
        <f>'результаты ЕГЭ,ОГЭ, РЭ'!Z89</f>
        <v>54.340836012861736</v>
      </c>
      <c r="G37" s="8">
        <f>'результаты ЕГЭ,ОГЭ, РЭ'!J126</f>
        <v>4.7619047619047619</v>
      </c>
      <c r="H37" s="8">
        <f>'результаты ЕГЭ,ОГЭ, РЭ'!K126</f>
        <v>46.130952380952387</v>
      </c>
      <c r="I37" s="8">
        <f>'результаты ЕГЭ,ОГЭ, РЭ'!Y126</f>
        <v>2.3738872403560833</v>
      </c>
      <c r="J37" s="8">
        <f>'результаты ЕГЭ,ОГЭ, РЭ'!Z126</f>
        <v>48.071216617210681</v>
      </c>
      <c r="K37" s="8">
        <f>'результаты ЕГЭ,ОГЭ, РЭ'!N50</f>
        <v>3.7323535720178187</v>
      </c>
      <c r="L37" s="8"/>
      <c r="M37" s="8">
        <f>'результаты ЕГЭ,ОГЭ, РЭ'!AC50</f>
        <v>57.8</v>
      </c>
      <c r="N37" s="8">
        <f t="shared" si="0"/>
        <v>2.5852382833795895</v>
      </c>
      <c r="O37" s="8">
        <f t="shared" si="1"/>
        <v>51.875629756198578</v>
      </c>
      <c r="P37" s="8"/>
      <c r="Q37" s="8">
        <f t="shared" si="2"/>
        <v>49.583048075460219</v>
      </c>
      <c r="R37" s="8">
        <f t="shared" si="3"/>
        <v>51.206026315036212</v>
      </c>
      <c r="S37" s="8"/>
      <c r="T37" s="8"/>
    </row>
    <row r="40" spans="1:20" ht="44.25" customHeight="1" x14ac:dyDescent="0.25">
      <c r="A40" s="164" t="s">
        <v>124</v>
      </c>
      <c r="B40" s="164" t="s">
        <v>77</v>
      </c>
      <c r="C40" s="164" t="s">
        <v>850</v>
      </c>
      <c r="D40" s="164" t="s">
        <v>851</v>
      </c>
      <c r="E40" s="101"/>
      <c r="F40" s="101"/>
      <c r="G40" s="101"/>
      <c r="H40" s="101"/>
    </row>
    <row r="41" spans="1:20" x14ac:dyDescent="0.25">
      <c r="A41" s="164"/>
      <c r="B41" s="164"/>
      <c r="C41" s="164"/>
      <c r="D41" s="164"/>
      <c r="E41" s="101"/>
      <c r="F41" s="101"/>
      <c r="G41" s="101"/>
      <c r="H41" s="101"/>
    </row>
    <row r="42" spans="1:20" x14ac:dyDescent="0.25">
      <c r="A42" s="101">
        <v>1</v>
      </c>
      <c r="B42" s="101" t="s">
        <v>22</v>
      </c>
      <c r="C42" s="101">
        <v>51.4</v>
      </c>
      <c r="D42" s="101">
        <v>19</v>
      </c>
      <c r="E42" s="101">
        <v>48.7</v>
      </c>
      <c r="F42" s="101">
        <v>52</v>
      </c>
      <c r="G42" s="101">
        <v>19</v>
      </c>
      <c r="H42" s="101">
        <v>12</v>
      </c>
    </row>
    <row r="43" spans="1:20" x14ac:dyDescent="0.25">
      <c r="A43" s="101">
        <v>2</v>
      </c>
      <c r="B43" s="101" t="s">
        <v>23</v>
      </c>
      <c r="C43" s="101">
        <v>54.8</v>
      </c>
      <c r="D43" s="101">
        <v>12</v>
      </c>
      <c r="E43" s="101">
        <v>50</v>
      </c>
      <c r="F43" s="101">
        <v>62.5</v>
      </c>
      <c r="G43" s="101">
        <v>17</v>
      </c>
      <c r="H43" s="101">
        <v>6</v>
      </c>
    </row>
    <row r="44" spans="1:20" x14ac:dyDescent="0.25">
      <c r="A44" s="101">
        <v>3</v>
      </c>
      <c r="B44" s="101" t="s">
        <v>24</v>
      </c>
      <c r="C44" s="101">
        <v>69.3</v>
      </c>
      <c r="D44" s="101">
        <v>4</v>
      </c>
      <c r="E44" s="101">
        <v>78.599999999999994</v>
      </c>
      <c r="F44" s="101">
        <v>58.9</v>
      </c>
      <c r="G44" s="101">
        <v>1</v>
      </c>
      <c r="H44" s="101">
        <v>8</v>
      </c>
    </row>
    <row r="45" spans="1:20" x14ac:dyDescent="0.25">
      <c r="A45" s="101">
        <v>4</v>
      </c>
      <c r="B45" s="101" t="s">
        <v>25</v>
      </c>
      <c r="C45" s="101">
        <v>39.5</v>
      </c>
      <c r="D45" s="101">
        <v>31</v>
      </c>
      <c r="E45" s="101">
        <v>46.4</v>
      </c>
      <c r="F45" s="101">
        <v>33.5</v>
      </c>
      <c r="G45" s="101">
        <v>22</v>
      </c>
      <c r="H45" s="101">
        <v>31</v>
      </c>
    </row>
    <row r="46" spans="1:20" x14ac:dyDescent="0.25">
      <c r="A46" s="101">
        <v>5</v>
      </c>
      <c r="B46" s="101" t="s">
        <v>26</v>
      </c>
      <c r="C46" s="101">
        <v>60</v>
      </c>
      <c r="D46" s="101">
        <v>8</v>
      </c>
      <c r="E46" s="101">
        <v>68.8</v>
      </c>
      <c r="F46" s="101">
        <v>50</v>
      </c>
      <c r="G46" s="101">
        <v>6</v>
      </c>
      <c r="H46" s="101">
        <v>15</v>
      </c>
    </row>
    <row r="47" spans="1:20" x14ac:dyDescent="0.25">
      <c r="A47" s="101">
        <v>6</v>
      </c>
      <c r="B47" s="101" t="s">
        <v>27</v>
      </c>
      <c r="C47" s="101">
        <v>44.5</v>
      </c>
      <c r="D47" s="101">
        <v>25</v>
      </c>
      <c r="E47" s="101">
        <v>45.2</v>
      </c>
      <c r="F47" s="101">
        <v>47.3</v>
      </c>
      <c r="G47" s="101">
        <v>223</v>
      </c>
      <c r="H47" s="101">
        <v>24</v>
      </c>
    </row>
    <row r="48" spans="1:20" x14ac:dyDescent="0.25">
      <c r="A48" s="101">
        <v>7</v>
      </c>
      <c r="B48" s="101" t="s">
        <v>28</v>
      </c>
      <c r="C48" s="101">
        <v>51.9</v>
      </c>
      <c r="D48" s="101">
        <v>18</v>
      </c>
      <c r="E48" s="101">
        <v>48.7</v>
      </c>
      <c r="F48" s="101">
        <v>49.3</v>
      </c>
      <c r="G48" s="101">
        <v>20</v>
      </c>
      <c r="H48" s="101">
        <v>23</v>
      </c>
    </row>
    <row r="49" spans="1:8" x14ac:dyDescent="0.25">
      <c r="A49" s="101">
        <v>8</v>
      </c>
      <c r="B49" s="101" t="s">
        <v>29</v>
      </c>
      <c r="C49" s="101">
        <v>55.9</v>
      </c>
      <c r="D49" s="101">
        <v>10</v>
      </c>
      <c r="E49" s="101">
        <v>52</v>
      </c>
      <c r="F49" s="101">
        <v>51.1</v>
      </c>
      <c r="G49" s="101">
        <v>16</v>
      </c>
      <c r="H49" s="101">
        <v>14</v>
      </c>
    </row>
    <row r="50" spans="1:8" x14ac:dyDescent="0.25">
      <c r="A50" s="101">
        <v>9</v>
      </c>
      <c r="B50" s="101" t="s">
        <v>30</v>
      </c>
      <c r="C50" s="101">
        <v>55.3</v>
      </c>
      <c r="D50" s="101">
        <v>11</v>
      </c>
      <c r="E50" s="101">
        <v>49.8</v>
      </c>
      <c r="F50" s="101">
        <v>52.4</v>
      </c>
      <c r="G50" s="101">
        <v>18</v>
      </c>
      <c r="H50" s="101">
        <v>11</v>
      </c>
    </row>
    <row r="51" spans="1:8" x14ac:dyDescent="0.25">
      <c r="A51" s="101">
        <v>10</v>
      </c>
      <c r="B51" s="101" t="s">
        <v>31</v>
      </c>
      <c r="C51" s="101">
        <v>51.1</v>
      </c>
      <c r="D51" s="101">
        <v>21</v>
      </c>
      <c r="E51" s="101">
        <v>47.3</v>
      </c>
      <c r="F51" s="101">
        <v>53.6</v>
      </c>
      <c r="G51" s="101">
        <v>21</v>
      </c>
      <c r="H51" s="101">
        <v>9</v>
      </c>
    </row>
    <row r="52" spans="1:8" x14ac:dyDescent="0.25">
      <c r="A52" s="101">
        <v>11</v>
      </c>
      <c r="B52" s="101" t="s">
        <v>32</v>
      </c>
      <c r="C52" s="101">
        <v>42</v>
      </c>
      <c r="D52" s="101">
        <v>29</v>
      </c>
      <c r="E52" s="101">
        <v>40.1</v>
      </c>
      <c r="F52" s="101">
        <v>50</v>
      </c>
      <c r="G52" s="101">
        <v>26</v>
      </c>
      <c r="H52" s="101">
        <v>16</v>
      </c>
    </row>
    <row r="53" spans="1:8" x14ac:dyDescent="0.25">
      <c r="A53" s="101">
        <v>12</v>
      </c>
      <c r="B53" s="101" t="s">
        <v>34</v>
      </c>
      <c r="C53" s="101">
        <v>43.7</v>
      </c>
      <c r="D53" s="101">
        <v>27</v>
      </c>
      <c r="E53" s="101">
        <v>39.4</v>
      </c>
      <c r="F53" s="101">
        <v>39.700000000000003</v>
      </c>
      <c r="G53" s="101">
        <v>27</v>
      </c>
      <c r="H53" s="101">
        <v>28</v>
      </c>
    </row>
    <row r="54" spans="1:8" x14ac:dyDescent="0.25">
      <c r="A54" s="101">
        <v>13</v>
      </c>
      <c r="B54" s="101" t="s">
        <v>35</v>
      </c>
      <c r="C54" s="101">
        <v>52.9</v>
      </c>
      <c r="D54" s="101">
        <v>16</v>
      </c>
      <c r="E54" s="101">
        <v>37.5</v>
      </c>
      <c r="F54" s="101">
        <v>53.1</v>
      </c>
      <c r="G54" s="101">
        <v>28</v>
      </c>
      <c r="H54" s="101">
        <v>10</v>
      </c>
    </row>
    <row r="55" spans="1:8" x14ac:dyDescent="0.25">
      <c r="A55" s="101">
        <v>14</v>
      </c>
      <c r="B55" s="101" t="s">
        <v>36</v>
      </c>
      <c r="C55" s="101">
        <v>49</v>
      </c>
      <c r="D55" s="101">
        <v>23</v>
      </c>
      <c r="E55" s="101">
        <v>55</v>
      </c>
      <c r="F55" s="101">
        <v>38.799999999999997</v>
      </c>
      <c r="G55" s="101">
        <v>13</v>
      </c>
      <c r="H55" s="101">
        <v>29</v>
      </c>
    </row>
    <row r="56" spans="1:8" x14ac:dyDescent="0.25">
      <c r="A56" s="101">
        <v>15</v>
      </c>
      <c r="B56" s="101" t="s">
        <v>6</v>
      </c>
      <c r="C56" s="101">
        <v>44.3</v>
      </c>
      <c r="D56" s="101">
        <v>26</v>
      </c>
      <c r="E56" s="101">
        <v>35.700000000000003</v>
      </c>
      <c r="F56" s="101">
        <v>50</v>
      </c>
      <c r="G56" s="101">
        <v>29</v>
      </c>
      <c r="H56" s="101">
        <v>17</v>
      </c>
    </row>
    <row r="57" spans="1:8" x14ac:dyDescent="0.25">
      <c r="A57" s="101">
        <v>16</v>
      </c>
      <c r="B57" s="101" t="s">
        <v>7</v>
      </c>
      <c r="C57" s="101">
        <v>50.7</v>
      </c>
      <c r="D57" s="101">
        <v>22</v>
      </c>
      <c r="E57" s="101">
        <v>63.9</v>
      </c>
      <c r="F57" s="101">
        <v>44.8</v>
      </c>
      <c r="G57" s="101">
        <v>8</v>
      </c>
      <c r="H57" s="101">
        <v>26</v>
      </c>
    </row>
    <row r="58" spans="1:8" x14ac:dyDescent="0.25">
      <c r="A58" s="101">
        <v>17</v>
      </c>
      <c r="B58" s="101" t="s">
        <v>9</v>
      </c>
      <c r="C58" s="101">
        <v>52.4</v>
      </c>
      <c r="D58" s="101">
        <v>17</v>
      </c>
      <c r="E58" s="101">
        <v>45.2</v>
      </c>
      <c r="F58" s="101">
        <v>60.7</v>
      </c>
      <c r="G58" s="101">
        <v>24</v>
      </c>
      <c r="H58" s="101">
        <v>7</v>
      </c>
    </row>
    <row r="59" spans="1:8" x14ac:dyDescent="0.25">
      <c r="A59" s="101">
        <v>18</v>
      </c>
      <c r="B59" s="101" t="s">
        <v>815</v>
      </c>
      <c r="C59" s="101">
        <v>51.4</v>
      </c>
      <c r="D59" s="101">
        <v>20</v>
      </c>
      <c r="E59" s="101">
        <v>78.599999999999994</v>
      </c>
      <c r="F59" s="101">
        <v>50</v>
      </c>
      <c r="G59" s="101">
        <v>2</v>
      </c>
      <c r="H59" s="101">
        <v>18</v>
      </c>
    </row>
    <row r="60" spans="1:8" x14ac:dyDescent="0.25">
      <c r="A60" s="101">
        <v>19</v>
      </c>
      <c r="B60" s="101" t="s">
        <v>10</v>
      </c>
      <c r="C60" s="101">
        <v>61</v>
      </c>
      <c r="D60" s="101">
        <v>6</v>
      </c>
      <c r="E60" s="101">
        <v>69</v>
      </c>
      <c r="F60" s="101">
        <v>64.3</v>
      </c>
      <c r="G60" s="101">
        <v>5</v>
      </c>
      <c r="H60" s="101">
        <v>5</v>
      </c>
    </row>
    <row r="61" spans="1:8" x14ac:dyDescent="0.25">
      <c r="A61" s="101">
        <v>20</v>
      </c>
      <c r="B61" s="101" t="s">
        <v>11</v>
      </c>
      <c r="C61" s="101">
        <v>77.5</v>
      </c>
      <c r="D61" s="101">
        <v>3</v>
      </c>
      <c r="E61" s="101">
        <v>62.5</v>
      </c>
      <c r="F61" s="101">
        <v>87.5</v>
      </c>
      <c r="G61" s="101">
        <v>9</v>
      </c>
      <c r="H61" s="101">
        <v>2</v>
      </c>
    </row>
    <row r="62" spans="1:8" x14ac:dyDescent="0.25">
      <c r="A62" s="101">
        <v>21</v>
      </c>
      <c r="B62" s="101" t="s">
        <v>13</v>
      </c>
      <c r="C62" s="101">
        <v>53.8</v>
      </c>
      <c r="D62" s="101">
        <v>14</v>
      </c>
      <c r="E62" s="101">
        <v>57.1</v>
      </c>
      <c r="F62" s="101">
        <v>50</v>
      </c>
      <c r="G62" s="101">
        <v>12</v>
      </c>
      <c r="H62" s="101">
        <v>19</v>
      </c>
    </row>
    <row r="63" spans="1:8" x14ac:dyDescent="0.25">
      <c r="A63" s="101">
        <v>22</v>
      </c>
      <c r="B63" s="101" t="s">
        <v>12</v>
      </c>
      <c r="C63" s="101">
        <v>48.7</v>
      </c>
      <c r="D63" s="101">
        <v>24</v>
      </c>
      <c r="E63" s="101">
        <v>60</v>
      </c>
      <c r="F63" s="101">
        <v>36.700000000000003</v>
      </c>
      <c r="G63" s="101">
        <v>10</v>
      </c>
      <c r="H63" s="101">
        <v>30</v>
      </c>
    </row>
    <row r="64" spans="1:8" x14ac:dyDescent="0.25">
      <c r="A64" s="101">
        <v>23</v>
      </c>
      <c r="B64" s="101" t="s">
        <v>95</v>
      </c>
      <c r="C64" s="101">
        <v>53.1</v>
      </c>
      <c r="D64" s="101">
        <v>15</v>
      </c>
      <c r="E64" s="101">
        <v>55</v>
      </c>
      <c r="F64" s="101">
        <v>50</v>
      </c>
      <c r="G64" s="101">
        <v>14</v>
      </c>
      <c r="H64" s="101">
        <v>20</v>
      </c>
    </row>
    <row r="65" spans="1:8" x14ac:dyDescent="0.25">
      <c r="A65" s="101">
        <v>24</v>
      </c>
      <c r="B65" s="101" t="s">
        <v>104</v>
      </c>
      <c r="C65" s="101">
        <v>81.3</v>
      </c>
      <c r="D65" s="101">
        <v>1</v>
      </c>
      <c r="E65" s="101">
        <v>75</v>
      </c>
      <c r="F65" s="101">
        <v>100</v>
      </c>
      <c r="G65" s="101">
        <v>4</v>
      </c>
      <c r="H65" s="101">
        <v>1</v>
      </c>
    </row>
    <row r="66" spans="1:8" x14ac:dyDescent="0.25">
      <c r="A66" s="101">
        <v>25</v>
      </c>
      <c r="B66" s="101" t="s">
        <v>103</v>
      </c>
      <c r="C66" s="101">
        <v>39.6</v>
      </c>
      <c r="D66" s="101">
        <v>30</v>
      </c>
      <c r="E66" s="101">
        <v>25</v>
      </c>
      <c r="F66" s="101">
        <v>40</v>
      </c>
      <c r="G66" s="101">
        <v>31</v>
      </c>
      <c r="H66" s="101">
        <v>27</v>
      </c>
    </row>
    <row r="67" spans="1:8" x14ac:dyDescent="0.25">
      <c r="A67" s="101">
        <v>26</v>
      </c>
      <c r="B67" s="101" t="s">
        <v>17</v>
      </c>
      <c r="C67" s="101">
        <v>56.7</v>
      </c>
      <c r="D67" s="101">
        <v>9</v>
      </c>
      <c r="E67" s="101">
        <v>41.7</v>
      </c>
      <c r="F67" s="101">
        <v>50</v>
      </c>
      <c r="G67" s="101">
        <v>25</v>
      </c>
      <c r="H67" s="101">
        <v>21</v>
      </c>
    </row>
    <row r="68" spans="1:8" x14ac:dyDescent="0.25">
      <c r="A68" s="101">
        <v>27</v>
      </c>
      <c r="B68" s="101" t="s">
        <v>18</v>
      </c>
      <c r="C68" s="101">
        <v>43.4</v>
      </c>
      <c r="D68" s="101">
        <v>28</v>
      </c>
      <c r="E68" s="101">
        <v>34.1</v>
      </c>
      <c r="F68" s="101">
        <v>47.2</v>
      </c>
      <c r="G68" s="101">
        <v>30</v>
      </c>
      <c r="H68" s="101">
        <v>25</v>
      </c>
    </row>
    <row r="69" spans="1:8" x14ac:dyDescent="0.25">
      <c r="A69" s="101">
        <v>28</v>
      </c>
      <c r="B69" s="101" t="s">
        <v>33</v>
      </c>
      <c r="C69" s="101">
        <v>61</v>
      </c>
      <c r="D69" s="101">
        <v>7</v>
      </c>
      <c r="E69" s="101">
        <v>57.5</v>
      </c>
      <c r="F69" s="101">
        <v>51.3</v>
      </c>
      <c r="G69" s="101">
        <v>11</v>
      </c>
      <c r="H69" s="101">
        <v>13</v>
      </c>
    </row>
    <row r="70" spans="1:8" x14ac:dyDescent="0.25">
      <c r="A70" s="101">
        <v>29</v>
      </c>
      <c r="B70" s="101" t="s">
        <v>19</v>
      </c>
      <c r="C70" s="101">
        <v>81.099999999999994</v>
      </c>
      <c r="D70" s="101">
        <v>2</v>
      </c>
      <c r="E70" s="101">
        <v>77.8</v>
      </c>
      <c r="F70" s="101">
        <v>75</v>
      </c>
      <c r="G70" s="101">
        <v>3</v>
      </c>
      <c r="H70" s="101">
        <v>4</v>
      </c>
    </row>
    <row r="71" spans="1:8" x14ac:dyDescent="0.25">
      <c r="A71" s="101">
        <v>30</v>
      </c>
      <c r="B71" s="101" t="s">
        <v>20</v>
      </c>
      <c r="C71" s="101">
        <v>64.400000000000006</v>
      </c>
      <c r="D71" s="101">
        <v>5</v>
      </c>
      <c r="E71" s="101">
        <v>64.3</v>
      </c>
      <c r="F71" s="101">
        <v>77.099999999999994</v>
      </c>
      <c r="G71" s="101">
        <v>7</v>
      </c>
      <c r="H71" s="101">
        <v>3</v>
      </c>
    </row>
    <row r="72" spans="1:8" x14ac:dyDescent="0.25">
      <c r="A72" s="101">
        <v>31</v>
      </c>
      <c r="B72" s="101" t="s">
        <v>21</v>
      </c>
      <c r="C72" s="101">
        <v>54.6</v>
      </c>
      <c r="D72" s="101">
        <v>13</v>
      </c>
      <c r="E72" s="101">
        <v>54.3</v>
      </c>
      <c r="F72" s="101">
        <v>50</v>
      </c>
      <c r="G72" s="101">
        <v>15</v>
      </c>
      <c r="H72" s="101">
        <v>22</v>
      </c>
    </row>
    <row r="73" spans="1:8" x14ac:dyDescent="0.25">
      <c r="A73" s="101"/>
      <c r="B73" s="101" t="s">
        <v>149</v>
      </c>
      <c r="C73" s="101">
        <v>51.9</v>
      </c>
      <c r="D73" s="101"/>
      <c r="E73" s="101">
        <v>49.6</v>
      </c>
      <c r="F73" s="101">
        <v>51.2</v>
      </c>
      <c r="G73" s="101"/>
      <c r="H73" s="101"/>
    </row>
  </sheetData>
  <autoFilter ref="A40:H73">
    <sortState ref="A43:H73">
      <sortCondition ref="A40:A73"/>
    </sortState>
  </autoFilter>
  <mergeCells count="20">
    <mergeCell ref="E4:F4"/>
    <mergeCell ref="G4:H4"/>
    <mergeCell ref="Q4:Q5"/>
    <mergeCell ref="R4:R5"/>
    <mergeCell ref="S4:S5"/>
    <mergeCell ref="T4:T5"/>
    <mergeCell ref="A40:A41"/>
    <mergeCell ref="B40:B41"/>
    <mergeCell ref="C40:C41"/>
    <mergeCell ref="D40:D41"/>
    <mergeCell ref="P4:P5"/>
    <mergeCell ref="K4:K5"/>
    <mergeCell ref="L4:L5"/>
    <mergeCell ref="M4:M5"/>
    <mergeCell ref="N4:N5"/>
    <mergeCell ref="O4:O5"/>
    <mergeCell ref="I4:J4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54"/>
  <sheetViews>
    <sheetView topLeftCell="A62" workbookViewId="0">
      <selection activeCell="F120" sqref="F120:M120"/>
    </sheetView>
  </sheetViews>
  <sheetFormatPr defaultRowHeight="15" x14ac:dyDescent="0.25"/>
  <cols>
    <col min="1" max="1" width="4.7109375" customWidth="1"/>
    <col min="2" max="2" width="19.5703125" customWidth="1"/>
    <col min="4" max="4" width="10.5703125" customWidth="1"/>
    <col min="5" max="5" width="11" customWidth="1"/>
    <col min="6" max="6" width="5.7109375" customWidth="1"/>
    <col min="7" max="7" width="6" customWidth="1"/>
    <col min="8" max="9" width="5.85546875" customWidth="1"/>
    <col min="10" max="10" width="6.7109375" customWidth="1"/>
    <col min="11" max="11" width="11.140625" customWidth="1"/>
    <col min="19" max="19" width="18.28515625" customWidth="1"/>
    <col min="24" max="24" width="9.28515625" bestFit="1" customWidth="1"/>
    <col min="25" max="25" width="10.7109375" bestFit="1" customWidth="1"/>
    <col min="26" max="26" width="9.28515625" bestFit="1" customWidth="1"/>
    <col min="27" max="27" width="10.7109375" bestFit="1" customWidth="1"/>
    <col min="28" max="28" width="9.28515625" bestFit="1" customWidth="1"/>
    <col min="29" max="29" width="9.5703125" bestFit="1" customWidth="1"/>
    <col min="30" max="30" width="9.28515625" bestFit="1" customWidth="1"/>
  </cols>
  <sheetData>
    <row r="2" spans="1:13" x14ac:dyDescent="0.25">
      <c r="C2" t="s">
        <v>86</v>
      </c>
    </row>
    <row r="5" spans="1:13" x14ac:dyDescent="0.25">
      <c r="C5" t="s">
        <v>60</v>
      </c>
    </row>
    <row r="6" spans="1:13" ht="15.75" x14ac:dyDescent="0.25">
      <c r="A6" s="93"/>
      <c r="B6" s="93" t="s">
        <v>382</v>
      </c>
      <c r="C6" s="95">
        <v>42992</v>
      </c>
    </row>
    <row r="7" spans="1:13" ht="24.75" customHeight="1" x14ac:dyDescent="0.25">
      <c r="A7" s="164" t="s">
        <v>124</v>
      </c>
      <c r="B7" s="164" t="s">
        <v>77</v>
      </c>
      <c r="C7" s="171" t="s">
        <v>61</v>
      </c>
      <c r="D7" s="171" t="s">
        <v>141</v>
      </c>
      <c r="E7" s="171" t="s">
        <v>615</v>
      </c>
      <c r="F7" s="171" t="s">
        <v>933</v>
      </c>
      <c r="G7" s="171"/>
      <c r="H7" s="171"/>
      <c r="I7" s="171"/>
      <c r="J7" s="171" t="s">
        <v>143</v>
      </c>
      <c r="K7" s="171" t="s">
        <v>144</v>
      </c>
      <c r="L7" s="171" t="s">
        <v>126</v>
      </c>
      <c r="M7" s="171" t="s">
        <v>127</v>
      </c>
    </row>
    <row r="8" spans="1:13" ht="23.25" customHeight="1" x14ac:dyDescent="0.25">
      <c r="A8" s="164"/>
      <c r="B8" s="164"/>
      <c r="C8" s="171"/>
      <c r="D8" s="171"/>
      <c r="E8" s="171"/>
      <c r="F8" s="2" t="s">
        <v>72</v>
      </c>
      <c r="G8" s="2" t="s">
        <v>73</v>
      </c>
      <c r="H8" s="2" t="s">
        <v>74</v>
      </c>
      <c r="I8" s="2" t="s">
        <v>75</v>
      </c>
      <c r="J8" s="171"/>
      <c r="K8" s="171"/>
      <c r="L8" s="171"/>
      <c r="M8" s="171"/>
    </row>
    <row r="9" spans="1:13" x14ac:dyDescent="0.25">
      <c r="A9" s="1" t="s">
        <v>38</v>
      </c>
      <c r="B9" s="1" t="s">
        <v>230</v>
      </c>
      <c r="C9" s="1">
        <v>4</v>
      </c>
      <c r="D9" s="1">
        <v>16</v>
      </c>
      <c r="E9" s="1">
        <v>16</v>
      </c>
      <c r="F9" s="1">
        <v>3</v>
      </c>
      <c r="G9" s="1">
        <v>7</v>
      </c>
      <c r="H9" s="1">
        <v>6</v>
      </c>
      <c r="I9" s="1">
        <v>0</v>
      </c>
      <c r="J9" s="8">
        <v>18.7</v>
      </c>
      <c r="K9" s="8">
        <v>43.8</v>
      </c>
      <c r="L9" s="1" t="s">
        <v>934</v>
      </c>
      <c r="M9" s="1" t="s">
        <v>935</v>
      </c>
    </row>
    <row r="10" spans="1:13" x14ac:dyDescent="0.25">
      <c r="A10" s="1" t="s">
        <v>859</v>
      </c>
      <c r="B10" s="1" t="s">
        <v>107</v>
      </c>
      <c r="C10" s="1">
        <v>4</v>
      </c>
      <c r="D10" s="1">
        <v>6</v>
      </c>
      <c r="E10" s="1">
        <v>6</v>
      </c>
      <c r="F10" s="1">
        <v>0</v>
      </c>
      <c r="G10" s="1">
        <v>2</v>
      </c>
      <c r="H10" s="1">
        <v>4</v>
      </c>
      <c r="I10" s="1">
        <v>0</v>
      </c>
      <c r="J10" s="8">
        <v>0</v>
      </c>
      <c r="K10" s="8">
        <v>67</v>
      </c>
      <c r="L10" s="1" t="s">
        <v>936</v>
      </c>
      <c r="M10" s="1">
        <v>0</v>
      </c>
    </row>
    <row r="11" spans="1:13" x14ac:dyDescent="0.25">
      <c r="A11" s="1" t="s">
        <v>861</v>
      </c>
      <c r="B11" s="1" t="s">
        <v>937</v>
      </c>
      <c r="C11" s="1">
        <v>4</v>
      </c>
      <c r="D11" s="1">
        <v>5</v>
      </c>
      <c r="E11" s="1">
        <v>4</v>
      </c>
      <c r="F11" s="1">
        <v>0</v>
      </c>
      <c r="G11" s="1">
        <v>2</v>
      </c>
      <c r="H11" s="1">
        <v>2</v>
      </c>
      <c r="I11" s="1">
        <v>0</v>
      </c>
      <c r="J11" s="8">
        <v>0</v>
      </c>
      <c r="K11" s="8">
        <v>50</v>
      </c>
      <c r="L11" s="1" t="s">
        <v>938</v>
      </c>
      <c r="M11" s="1">
        <v>0</v>
      </c>
    </row>
    <row r="12" spans="1:13" x14ac:dyDescent="0.25">
      <c r="A12" s="1" t="s">
        <v>863</v>
      </c>
      <c r="B12" s="1" t="s">
        <v>47</v>
      </c>
      <c r="C12" s="1">
        <v>4</v>
      </c>
      <c r="D12" s="1">
        <v>16</v>
      </c>
      <c r="E12" s="1">
        <v>14</v>
      </c>
      <c r="F12" s="1">
        <v>2</v>
      </c>
      <c r="G12" s="1">
        <v>4</v>
      </c>
      <c r="H12" s="1">
        <v>6</v>
      </c>
      <c r="I12" s="1">
        <v>2</v>
      </c>
      <c r="J12" s="8">
        <v>0.14000000000000001</v>
      </c>
      <c r="K12" s="8">
        <v>0.56999999999999995</v>
      </c>
      <c r="L12" s="1" t="s">
        <v>939</v>
      </c>
      <c r="M12" s="1">
        <v>2</v>
      </c>
    </row>
    <row r="13" spans="1:13" x14ac:dyDescent="0.25">
      <c r="A13" s="1" t="s">
        <v>865</v>
      </c>
      <c r="B13" s="1" t="s">
        <v>868</v>
      </c>
      <c r="C13" s="1">
        <v>4</v>
      </c>
      <c r="D13" s="1">
        <v>23</v>
      </c>
      <c r="E13" s="1">
        <v>20</v>
      </c>
      <c r="F13" s="1">
        <v>0</v>
      </c>
      <c r="G13" s="1">
        <v>8</v>
      </c>
      <c r="H13" s="1">
        <v>8</v>
      </c>
      <c r="I13" s="1">
        <v>4</v>
      </c>
      <c r="J13" s="8">
        <v>0</v>
      </c>
      <c r="K13" s="8">
        <v>60</v>
      </c>
      <c r="L13" s="1" t="s">
        <v>940</v>
      </c>
      <c r="M13" s="1">
        <v>0</v>
      </c>
    </row>
    <row r="14" spans="1:13" x14ac:dyDescent="0.25">
      <c r="A14" s="1" t="s">
        <v>866</v>
      </c>
      <c r="B14" s="1" t="s">
        <v>78</v>
      </c>
      <c r="C14" s="1">
        <v>4</v>
      </c>
      <c r="D14" s="1">
        <v>21</v>
      </c>
      <c r="E14" s="1">
        <v>19</v>
      </c>
      <c r="F14" s="1">
        <v>2</v>
      </c>
      <c r="G14" s="1">
        <v>4</v>
      </c>
      <c r="H14" s="1">
        <v>7</v>
      </c>
      <c r="I14" s="1">
        <v>6</v>
      </c>
      <c r="J14" s="8">
        <v>10.5</v>
      </c>
      <c r="K14" s="8">
        <v>68.400000000000006</v>
      </c>
      <c r="L14" s="1" t="s">
        <v>941</v>
      </c>
      <c r="M14" s="1">
        <v>1</v>
      </c>
    </row>
    <row r="15" spans="1:13" x14ac:dyDescent="0.25">
      <c r="A15" s="1" t="s">
        <v>867</v>
      </c>
      <c r="B15" s="1" t="s">
        <v>81</v>
      </c>
      <c r="C15" s="1">
        <v>4</v>
      </c>
      <c r="D15" s="1">
        <v>4</v>
      </c>
      <c r="E15" s="1">
        <v>4</v>
      </c>
      <c r="F15" s="1">
        <v>0</v>
      </c>
      <c r="G15" s="1">
        <v>2</v>
      </c>
      <c r="H15" s="1">
        <v>1</v>
      </c>
      <c r="I15" s="1">
        <v>1</v>
      </c>
      <c r="J15" s="8">
        <v>0</v>
      </c>
      <c r="K15" s="8">
        <v>50</v>
      </c>
      <c r="L15" s="1" t="s">
        <v>919</v>
      </c>
      <c r="M15" s="1">
        <v>0</v>
      </c>
    </row>
    <row r="16" spans="1:13" x14ac:dyDescent="0.25">
      <c r="A16" s="1" t="s">
        <v>869</v>
      </c>
      <c r="B16" s="1" t="s">
        <v>942</v>
      </c>
      <c r="C16" s="1">
        <v>4</v>
      </c>
      <c r="D16" s="1">
        <v>2</v>
      </c>
      <c r="E16" s="1">
        <v>2</v>
      </c>
      <c r="F16" s="1">
        <v>1</v>
      </c>
      <c r="G16" s="1">
        <v>1</v>
      </c>
      <c r="H16" s="1">
        <v>0</v>
      </c>
      <c r="I16" s="1">
        <v>0</v>
      </c>
      <c r="J16" s="8">
        <v>0.5</v>
      </c>
      <c r="K16" s="8">
        <v>0</v>
      </c>
      <c r="L16" s="1" t="s">
        <v>943</v>
      </c>
      <c r="M16" s="1">
        <v>0</v>
      </c>
    </row>
    <row r="17" spans="1:13" x14ac:dyDescent="0.25">
      <c r="A17" s="1" t="s">
        <v>870</v>
      </c>
      <c r="B17" s="1" t="s">
        <v>104</v>
      </c>
      <c r="C17" s="1">
        <v>4</v>
      </c>
      <c r="D17" s="1">
        <v>4</v>
      </c>
      <c r="E17" s="1">
        <v>3</v>
      </c>
      <c r="F17" s="1">
        <v>0</v>
      </c>
      <c r="G17" s="1">
        <v>1</v>
      </c>
      <c r="H17" s="1">
        <v>1</v>
      </c>
      <c r="I17" s="1">
        <v>1</v>
      </c>
      <c r="J17" s="8">
        <v>0</v>
      </c>
      <c r="K17" s="8">
        <v>50</v>
      </c>
      <c r="L17" s="1" t="s">
        <v>944</v>
      </c>
      <c r="M17" s="1">
        <v>0</v>
      </c>
    </row>
    <row r="18" spans="1:13" x14ac:dyDescent="0.25">
      <c r="A18" s="1" t="s">
        <v>871</v>
      </c>
      <c r="B18" s="1" t="s">
        <v>95</v>
      </c>
      <c r="C18" s="1">
        <v>4</v>
      </c>
      <c r="D18" s="1">
        <v>4</v>
      </c>
      <c r="E18" s="1">
        <v>4</v>
      </c>
      <c r="F18" s="1">
        <v>1</v>
      </c>
      <c r="G18" s="1">
        <v>1</v>
      </c>
      <c r="H18" s="1">
        <v>2</v>
      </c>
      <c r="I18" s="1">
        <v>0</v>
      </c>
      <c r="J18" s="8">
        <v>25</v>
      </c>
      <c r="K18" s="8">
        <v>50</v>
      </c>
      <c r="L18" s="1" t="s">
        <v>945</v>
      </c>
      <c r="M18" s="1">
        <v>0</v>
      </c>
    </row>
    <row r="19" spans="1:13" x14ac:dyDescent="0.25">
      <c r="A19" s="1" t="s">
        <v>872</v>
      </c>
      <c r="B19" s="1" t="s">
        <v>76</v>
      </c>
      <c r="C19" s="1">
        <v>4</v>
      </c>
      <c r="D19" s="1">
        <v>26</v>
      </c>
      <c r="E19" s="1">
        <v>23</v>
      </c>
      <c r="F19" s="1">
        <v>5</v>
      </c>
      <c r="G19" s="1">
        <v>10</v>
      </c>
      <c r="H19" s="1">
        <v>6</v>
      </c>
      <c r="I19" s="1">
        <v>2</v>
      </c>
      <c r="J19" s="8">
        <v>0.217</v>
      </c>
      <c r="K19" s="8">
        <v>0.34599999999999997</v>
      </c>
      <c r="L19" s="1" t="s">
        <v>946</v>
      </c>
      <c r="M19" s="1" t="s">
        <v>947</v>
      </c>
    </row>
    <row r="20" spans="1:13" x14ac:dyDescent="0.25">
      <c r="A20" s="1" t="s">
        <v>873</v>
      </c>
      <c r="B20" s="1" t="s">
        <v>50</v>
      </c>
      <c r="C20" s="1">
        <v>4</v>
      </c>
      <c r="D20" s="1">
        <v>42</v>
      </c>
      <c r="E20" s="1">
        <v>39</v>
      </c>
      <c r="F20" s="1">
        <v>5</v>
      </c>
      <c r="G20" s="1">
        <v>9</v>
      </c>
      <c r="H20" s="1">
        <v>12</v>
      </c>
      <c r="I20" s="1">
        <v>13</v>
      </c>
      <c r="J20" s="8">
        <v>13</v>
      </c>
      <c r="K20" s="8">
        <v>64</v>
      </c>
      <c r="L20" s="1" t="s">
        <v>924</v>
      </c>
      <c r="M20" s="1">
        <v>1</v>
      </c>
    </row>
    <row r="21" spans="1:13" x14ac:dyDescent="0.25">
      <c r="A21" s="1" t="s">
        <v>875</v>
      </c>
      <c r="B21" s="1" t="s">
        <v>948</v>
      </c>
      <c r="C21" s="1">
        <v>4</v>
      </c>
      <c r="D21" s="1">
        <v>52</v>
      </c>
      <c r="E21" s="1">
        <v>48</v>
      </c>
      <c r="F21" s="1">
        <v>3</v>
      </c>
      <c r="G21" s="1">
        <v>24</v>
      </c>
      <c r="H21" s="1">
        <v>20</v>
      </c>
      <c r="I21" s="1">
        <v>1</v>
      </c>
      <c r="J21" s="8">
        <v>5</v>
      </c>
      <c r="K21" s="8">
        <v>40</v>
      </c>
      <c r="L21" s="1" t="s">
        <v>949</v>
      </c>
      <c r="M21" s="1">
        <v>2</v>
      </c>
    </row>
    <row r="22" spans="1:13" x14ac:dyDescent="0.25">
      <c r="A22" s="1" t="s">
        <v>877</v>
      </c>
      <c r="B22" s="1" t="s">
        <v>950</v>
      </c>
      <c r="C22" s="1">
        <v>4</v>
      </c>
      <c r="D22" s="1">
        <v>10</v>
      </c>
      <c r="E22" s="1">
        <v>10</v>
      </c>
      <c r="F22" s="1">
        <v>2</v>
      </c>
      <c r="G22" s="1">
        <v>6</v>
      </c>
      <c r="H22" s="1">
        <v>2</v>
      </c>
      <c r="I22" s="1">
        <v>0</v>
      </c>
      <c r="J22" s="8">
        <v>0.2</v>
      </c>
      <c r="K22" s="8">
        <v>0.2</v>
      </c>
      <c r="L22" s="1" t="s">
        <v>951</v>
      </c>
      <c r="M22" s="1">
        <v>2</v>
      </c>
    </row>
    <row r="23" spans="1:13" x14ac:dyDescent="0.25">
      <c r="A23" s="1" t="s">
        <v>879</v>
      </c>
      <c r="B23" s="1" t="s">
        <v>952</v>
      </c>
      <c r="C23" s="1">
        <v>4</v>
      </c>
      <c r="D23" s="1">
        <v>4</v>
      </c>
      <c r="E23" s="1">
        <v>4</v>
      </c>
      <c r="F23" s="1">
        <v>0</v>
      </c>
      <c r="G23" s="1">
        <v>3</v>
      </c>
      <c r="H23" s="1">
        <v>1</v>
      </c>
      <c r="I23" s="1">
        <v>0</v>
      </c>
      <c r="J23" s="8">
        <v>1</v>
      </c>
      <c r="K23" s="8">
        <v>0.25</v>
      </c>
      <c r="L23" s="1" t="s">
        <v>953</v>
      </c>
      <c r="M23" s="1">
        <v>0</v>
      </c>
    </row>
    <row r="24" spans="1:13" x14ac:dyDescent="0.25">
      <c r="A24" s="1" t="s">
        <v>880</v>
      </c>
      <c r="B24" s="1" t="s">
        <v>954</v>
      </c>
      <c r="C24" s="1">
        <v>4</v>
      </c>
      <c r="D24" s="1">
        <v>6</v>
      </c>
      <c r="E24" s="1">
        <v>6</v>
      </c>
      <c r="F24" s="1">
        <v>1</v>
      </c>
      <c r="G24" s="1">
        <v>3</v>
      </c>
      <c r="H24" s="1">
        <v>2</v>
      </c>
      <c r="I24" s="1">
        <v>0</v>
      </c>
      <c r="J24" s="8">
        <v>16</v>
      </c>
      <c r="K24" s="8">
        <v>33</v>
      </c>
      <c r="L24" s="1" t="s">
        <v>955</v>
      </c>
      <c r="M24" s="1" t="s">
        <v>956</v>
      </c>
    </row>
    <row r="25" spans="1:13" x14ac:dyDescent="0.25">
      <c r="A25" s="1" t="s">
        <v>881</v>
      </c>
      <c r="B25" s="1" t="s">
        <v>96</v>
      </c>
      <c r="C25" s="1">
        <v>4</v>
      </c>
      <c r="D25" s="1">
        <v>6</v>
      </c>
      <c r="E25" s="1">
        <v>4</v>
      </c>
      <c r="F25" s="1">
        <v>0</v>
      </c>
      <c r="G25" s="1">
        <v>2</v>
      </c>
      <c r="H25" s="1">
        <v>2</v>
      </c>
      <c r="I25" s="1">
        <v>0</v>
      </c>
      <c r="J25" s="8">
        <v>0</v>
      </c>
      <c r="K25" s="8">
        <v>50</v>
      </c>
      <c r="L25" s="1" t="s">
        <v>957</v>
      </c>
      <c r="M25" s="1">
        <v>0</v>
      </c>
    </row>
    <row r="26" spans="1:13" x14ac:dyDescent="0.25">
      <c r="A26" s="1" t="s">
        <v>882</v>
      </c>
      <c r="B26" s="1" t="s">
        <v>52</v>
      </c>
      <c r="C26" s="1">
        <v>4</v>
      </c>
      <c r="D26" s="1">
        <v>11</v>
      </c>
      <c r="E26" s="1">
        <v>10</v>
      </c>
      <c r="F26" s="1">
        <v>4</v>
      </c>
      <c r="G26" s="1">
        <v>3</v>
      </c>
      <c r="H26" s="1">
        <v>3</v>
      </c>
      <c r="I26" s="1">
        <v>0</v>
      </c>
      <c r="J26" s="8">
        <v>0</v>
      </c>
      <c r="K26" s="8">
        <v>30</v>
      </c>
      <c r="L26" s="1" t="s">
        <v>958</v>
      </c>
      <c r="M26" s="1">
        <v>3</v>
      </c>
    </row>
    <row r="27" spans="1:13" x14ac:dyDescent="0.25">
      <c r="A27" s="1" t="s">
        <v>883</v>
      </c>
      <c r="B27" s="1" t="s">
        <v>79</v>
      </c>
      <c r="C27" s="1">
        <v>4</v>
      </c>
      <c r="D27" s="1">
        <v>11</v>
      </c>
      <c r="E27" s="1">
        <v>9</v>
      </c>
      <c r="F27" s="1">
        <v>0</v>
      </c>
      <c r="G27" s="1">
        <v>6</v>
      </c>
      <c r="H27" s="1">
        <v>3</v>
      </c>
      <c r="I27" s="1">
        <v>0</v>
      </c>
      <c r="J27" s="8">
        <v>0</v>
      </c>
      <c r="K27" s="8">
        <v>33.299999999999997</v>
      </c>
      <c r="L27" s="1" t="s">
        <v>906</v>
      </c>
      <c r="M27" s="1">
        <v>0</v>
      </c>
    </row>
    <row r="28" spans="1:13" x14ac:dyDescent="0.25">
      <c r="A28" s="1" t="s">
        <v>884</v>
      </c>
      <c r="B28" s="1" t="s">
        <v>959</v>
      </c>
      <c r="C28" s="1">
        <v>4</v>
      </c>
      <c r="D28" s="1">
        <v>17</v>
      </c>
      <c r="E28" s="1">
        <v>15</v>
      </c>
      <c r="F28" s="1">
        <v>1</v>
      </c>
      <c r="G28" s="1">
        <v>7</v>
      </c>
      <c r="H28" s="1">
        <v>5</v>
      </c>
      <c r="I28" s="1">
        <v>2</v>
      </c>
      <c r="J28" s="8">
        <v>0.06</v>
      </c>
      <c r="K28" s="8">
        <v>0.46</v>
      </c>
      <c r="L28" s="1" t="s">
        <v>960</v>
      </c>
      <c r="M28" s="1">
        <v>1</v>
      </c>
    </row>
    <row r="29" spans="1:13" x14ac:dyDescent="0.25">
      <c r="A29" s="1" t="s">
        <v>885</v>
      </c>
      <c r="B29" s="1" t="s">
        <v>94</v>
      </c>
      <c r="C29" s="1">
        <v>4</v>
      </c>
      <c r="D29" s="1">
        <v>8</v>
      </c>
      <c r="E29" s="1">
        <v>7</v>
      </c>
      <c r="F29" s="1">
        <v>1</v>
      </c>
      <c r="G29" s="1">
        <v>2</v>
      </c>
      <c r="H29" s="1">
        <v>2</v>
      </c>
      <c r="I29" s="1">
        <v>2</v>
      </c>
      <c r="J29" s="8">
        <v>14</v>
      </c>
      <c r="K29" s="8">
        <v>57</v>
      </c>
      <c r="L29" s="1" t="s">
        <v>961</v>
      </c>
      <c r="M29" s="1">
        <v>0</v>
      </c>
    </row>
    <row r="30" spans="1:13" x14ac:dyDescent="0.25">
      <c r="A30" s="1" t="s">
        <v>886</v>
      </c>
      <c r="B30" s="1" t="s">
        <v>962</v>
      </c>
      <c r="C30" s="1">
        <v>4</v>
      </c>
      <c r="D30" s="1">
        <v>5</v>
      </c>
      <c r="E30" s="1">
        <v>5</v>
      </c>
      <c r="F30" s="1">
        <v>0</v>
      </c>
      <c r="G30" s="1">
        <v>2</v>
      </c>
      <c r="H30" s="1">
        <v>3</v>
      </c>
      <c r="I30" s="1">
        <v>0</v>
      </c>
      <c r="J30" s="8">
        <v>0</v>
      </c>
      <c r="K30" s="8">
        <v>60</v>
      </c>
      <c r="L30" s="1" t="s">
        <v>963</v>
      </c>
      <c r="M30" s="1">
        <v>0</v>
      </c>
    </row>
    <row r="31" spans="1:13" x14ac:dyDescent="0.25">
      <c r="A31" s="1" t="s">
        <v>888</v>
      </c>
      <c r="B31" s="1" t="s">
        <v>964</v>
      </c>
      <c r="C31" s="1">
        <v>4</v>
      </c>
      <c r="D31" s="1">
        <v>6</v>
      </c>
      <c r="E31" s="1">
        <v>5</v>
      </c>
      <c r="F31" s="1">
        <v>1</v>
      </c>
      <c r="G31" s="1">
        <v>3</v>
      </c>
      <c r="H31" s="1">
        <v>1</v>
      </c>
      <c r="I31" s="1">
        <v>0</v>
      </c>
      <c r="J31" s="8">
        <v>0.2</v>
      </c>
      <c r="K31" s="8">
        <v>0.2</v>
      </c>
      <c r="L31" s="1" t="s">
        <v>914</v>
      </c>
      <c r="M31" s="1">
        <v>1</v>
      </c>
    </row>
    <row r="32" spans="1:13" x14ac:dyDescent="0.25">
      <c r="A32" s="1" t="s">
        <v>889</v>
      </c>
      <c r="B32" s="1" t="s">
        <v>965</v>
      </c>
      <c r="C32" s="1">
        <v>4</v>
      </c>
      <c r="D32" s="1">
        <v>7</v>
      </c>
      <c r="E32" s="1">
        <v>7</v>
      </c>
      <c r="F32" s="1">
        <v>0</v>
      </c>
      <c r="G32" s="1">
        <v>6</v>
      </c>
      <c r="H32" s="1">
        <v>1</v>
      </c>
      <c r="I32" s="1">
        <v>0</v>
      </c>
      <c r="J32" s="8">
        <v>0</v>
      </c>
      <c r="K32" s="8">
        <v>14.3</v>
      </c>
      <c r="L32" s="1" t="s">
        <v>131</v>
      </c>
      <c r="M32" s="1">
        <v>1</v>
      </c>
    </row>
    <row r="33" spans="1:32" x14ac:dyDescent="0.25">
      <c r="A33" s="1" t="s">
        <v>891</v>
      </c>
      <c r="B33" s="1" t="s">
        <v>83</v>
      </c>
      <c r="C33" s="1">
        <v>4</v>
      </c>
      <c r="D33" s="1">
        <v>37</v>
      </c>
      <c r="E33" s="1">
        <v>33</v>
      </c>
      <c r="F33" s="1">
        <v>4</v>
      </c>
      <c r="G33" s="1">
        <v>9</v>
      </c>
      <c r="H33" s="1">
        <v>15</v>
      </c>
      <c r="I33" s="1">
        <v>5</v>
      </c>
      <c r="J33" s="8">
        <v>12</v>
      </c>
      <c r="K33" s="8">
        <v>60</v>
      </c>
      <c r="L33" s="1" t="s">
        <v>966</v>
      </c>
      <c r="M33" s="1">
        <v>0</v>
      </c>
    </row>
    <row r="34" spans="1:32" x14ac:dyDescent="0.25">
      <c r="A34" s="1" t="s">
        <v>892</v>
      </c>
      <c r="B34" s="1" t="s">
        <v>106</v>
      </c>
      <c r="C34" s="1">
        <v>4</v>
      </c>
      <c r="D34" s="1">
        <v>4</v>
      </c>
      <c r="E34" s="1">
        <v>4</v>
      </c>
      <c r="F34" s="1">
        <v>0</v>
      </c>
      <c r="G34" s="1">
        <v>1</v>
      </c>
      <c r="H34" s="1">
        <v>3</v>
      </c>
      <c r="I34" s="1">
        <v>0</v>
      </c>
      <c r="J34" s="8">
        <v>0</v>
      </c>
      <c r="K34" s="8">
        <v>0.75</v>
      </c>
      <c r="L34" s="1" t="s">
        <v>967</v>
      </c>
      <c r="M34" s="1">
        <v>0</v>
      </c>
    </row>
    <row r="35" spans="1:32" x14ac:dyDescent="0.25">
      <c r="A35" s="1" t="s">
        <v>893</v>
      </c>
      <c r="B35" s="1" t="s">
        <v>51</v>
      </c>
      <c r="C35" s="1">
        <v>4</v>
      </c>
      <c r="D35" s="1">
        <v>12</v>
      </c>
      <c r="E35" s="1">
        <v>9</v>
      </c>
      <c r="F35" s="1">
        <v>3</v>
      </c>
      <c r="G35" s="1">
        <v>4</v>
      </c>
      <c r="H35" s="1">
        <v>2</v>
      </c>
      <c r="I35" s="1">
        <v>0</v>
      </c>
      <c r="J35" s="8">
        <v>0.25</v>
      </c>
      <c r="K35" s="8">
        <v>0.222</v>
      </c>
      <c r="L35" s="1" t="s">
        <v>968</v>
      </c>
      <c r="M35" s="1">
        <v>4</v>
      </c>
    </row>
    <row r="36" spans="1:32" x14ac:dyDescent="0.25">
      <c r="A36" s="1" t="s">
        <v>894</v>
      </c>
      <c r="B36" s="1" t="s">
        <v>102</v>
      </c>
      <c r="C36" s="1">
        <v>4</v>
      </c>
      <c r="D36" s="1">
        <v>4</v>
      </c>
      <c r="E36" s="1">
        <v>4</v>
      </c>
      <c r="F36" s="1">
        <v>0</v>
      </c>
      <c r="G36" s="1">
        <v>2</v>
      </c>
      <c r="H36" s="1">
        <v>1</v>
      </c>
      <c r="I36" s="1">
        <v>1</v>
      </c>
      <c r="J36" s="8">
        <v>0</v>
      </c>
      <c r="K36" s="8">
        <v>50</v>
      </c>
      <c r="L36" s="1" t="s">
        <v>969</v>
      </c>
      <c r="M36" s="1">
        <v>0</v>
      </c>
    </row>
    <row r="37" spans="1:32" x14ac:dyDescent="0.25">
      <c r="A37" s="1" t="s">
        <v>895</v>
      </c>
      <c r="B37" s="1" t="s">
        <v>970</v>
      </c>
      <c r="C37" s="1">
        <v>4</v>
      </c>
      <c r="D37" s="1">
        <v>11</v>
      </c>
      <c r="E37" s="1">
        <v>11</v>
      </c>
      <c r="F37" s="1">
        <v>0</v>
      </c>
      <c r="G37" s="1">
        <v>5</v>
      </c>
      <c r="H37" s="1">
        <v>6</v>
      </c>
      <c r="I37" s="1">
        <v>0</v>
      </c>
      <c r="J37" s="8">
        <v>0</v>
      </c>
      <c r="K37" s="8">
        <v>0</v>
      </c>
      <c r="L37" s="1" t="s">
        <v>971</v>
      </c>
      <c r="M37" s="1">
        <v>2</v>
      </c>
    </row>
    <row r="38" spans="1:32" x14ac:dyDescent="0.25">
      <c r="A38" s="1" t="s">
        <v>897</v>
      </c>
      <c r="B38" s="1" t="s">
        <v>53</v>
      </c>
      <c r="C38" s="1">
        <v>4</v>
      </c>
      <c r="D38" s="1">
        <v>6</v>
      </c>
      <c r="E38" s="1">
        <v>6</v>
      </c>
      <c r="F38" s="1">
        <v>3</v>
      </c>
      <c r="G38" s="1">
        <v>1</v>
      </c>
      <c r="H38" s="1">
        <v>2</v>
      </c>
      <c r="I38" s="1">
        <v>0</v>
      </c>
      <c r="J38" s="8">
        <v>0.5</v>
      </c>
      <c r="K38" s="8">
        <v>0.33</v>
      </c>
      <c r="L38" s="1" t="s">
        <v>972</v>
      </c>
      <c r="M38" s="1">
        <v>0</v>
      </c>
    </row>
    <row r="39" spans="1:32" x14ac:dyDescent="0.25">
      <c r="A39" s="1" t="s">
        <v>898</v>
      </c>
      <c r="B39" s="1" t="s">
        <v>80</v>
      </c>
      <c r="C39" s="1">
        <v>4</v>
      </c>
      <c r="D39" s="1">
        <v>6</v>
      </c>
      <c r="E39" s="1">
        <v>5</v>
      </c>
      <c r="F39" s="1">
        <v>0</v>
      </c>
      <c r="G39" s="1">
        <v>2</v>
      </c>
      <c r="H39" s="1">
        <v>2</v>
      </c>
      <c r="I39" s="1">
        <v>1</v>
      </c>
      <c r="J39" s="8">
        <v>0</v>
      </c>
      <c r="K39" s="8">
        <v>60</v>
      </c>
      <c r="L39" s="1" t="s">
        <v>973</v>
      </c>
      <c r="M39" s="1">
        <v>0</v>
      </c>
    </row>
    <row r="40" spans="1:32" x14ac:dyDescent="0.25">
      <c r="A40" s="1"/>
      <c r="B40" s="1" t="s">
        <v>974</v>
      </c>
      <c r="C40" s="1">
        <v>4</v>
      </c>
      <c r="D40" s="1">
        <f t="shared" ref="D40:I40" si="0">SUM(D9:D39)</f>
        <v>392</v>
      </c>
      <c r="E40" s="1">
        <f t="shared" si="0"/>
        <v>356</v>
      </c>
      <c r="F40" s="1">
        <f t="shared" si="0"/>
        <v>42</v>
      </c>
      <c r="G40" s="1">
        <f t="shared" si="0"/>
        <v>142</v>
      </c>
      <c r="H40" s="1">
        <f t="shared" si="0"/>
        <v>131</v>
      </c>
      <c r="I40" s="1">
        <f t="shared" si="0"/>
        <v>41</v>
      </c>
      <c r="J40" s="8">
        <v>12</v>
      </c>
      <c r="K40" s="8">
        <v>49</v>
      </c>
      <c r="L40" s="1">
        <v>34</v>
      </c>
      <c r="M40" s="1">
        <v>29</v>
      </c>
    </row>
    <row r="42" spans="1:32" x14ac:dyDescent="0.25">
      <c r="A42" s="93"/>
      <c r="B42" s="93" t="s">
        <v>383</v>
      </c>
      <c r="C42" s="93" t="s">
        <v>136</v>
      </c>
      <c r="D42" s="94">
        <v>42992</v>
      </c>
      <c r="S42" s="93" t="s">
        <v>384</v>
      </c>
      <c r="T42" t="s">
        <v>138</v>
      </c>
    </row>
    <row r="43" spans="1:32" x14ac:dyDescent="0.25">
      <c r="A43" s="1" t="s">
        <v>124</v>
      </c>
      <c r="B43" s="1" t="s">
        <v>77</v>
      </c>
      <c r="C43" s="4" t="s">
        <v>61</v>
      </c>
      <c r="D43" s="4" t="s">
        <v>62</v>
      </c>
      <c r="E43" s="4" t="s">
        <v>125</v>
      </c>
      <c r="F43" s="185">
        <v>2</v>
      </c>
      <c r="G43" s="185"/>
      <c r="H43" s="185">
        <v>3</v>
      </c>
      <c r="I43" s="185"/>
      <c r="J43" s="185">
        <v>4</v>
      </c>
      <c r="K43" s="185"/>
      <c r="L43" s="185">
        <v>5</v>
      </c>
      <c r="M43" s="185"/>
      <c r="N43" s="4" t="s">
        <v>126</v>
      </c>
      <c r="O43" s="4" t="s">
        <v>127</v>
      </c>
      <c r="P43" s="4" t="s">
        <v>128</v>
      </c>
      <c r="S43" s="164" t="s">
        <v>77</v>
      </c>
      <c r="T43" s="164" t="s">
        <v>61</v>
      </c>
      <c r="U43" s="164" t="s">
        <v>62</v>
      </c>
      <c r="V43" s="1" t="s">
        <v>125</v>
      </c>
      <c r="W43" s="164" t="s">
        <v>72</v>
      </c>
      <c r="X43" s="164"/>
      <c r="Y43" s="164" t="s">
        <v>73</v>
      </c>
      <c r="Z43" s="164"/>
      <c r="AA43" s="164" t="s">
        <v>74</v>
      </c>
      <c r="AB43" s="164"/>
      <c r="AC43" s="164" t="s">
        <v>75</v>
      </c>
      <c r="AD43" s="164"/>
      <c r="AE43" s="164" t="s">
        <v>126</v>
      </c>
      <c r="AF43" s="164" t="s">
        <v>127</v>
      </c>
    </row>
    <row r="44" spans="1:32" x14ac:dyDescent="0.25">
      <c r="A44" s="1"/>
      <c r="B44" s="1"/>
      <c r="C44" s="4"/>
      <c r="D44" s="4"/>
      <c r="E44" s="4" t="s">
        <v>129</v>
      </c>
      <c r="F44" s="5" t="s">
        <v>64</v>
      </c>
      <c r="G44" s="5" t="s">
        <v>65</v>
      </c>
      <c r="H44" s="5" t="s">
        <v>64</v>
      </c>
      <c r="I44" s="5" t="s">
        <v>65</v>
      </c>
      <c r="J44" s="5" t="s">
        <v>64</v>
      </c>
      <c r="K44" s="5" t="s">
        <v>65</v>
      </c>
      <c r="L44" s="5" t="s">
        <v>64</v>
      </c>
      <c r="M44" s="5" t="s">
        <v>65</v>
      </c>
      <c r="N44" s="4" t="s">
        <v>899</v>
      </c>
      <c r="O44" s="4"/>
      <c r="P44" s="4"/>
      <c r="S44" s="164"/>
      <c r="T44" s="164"/>
      <c r="U44" s="164"/>
      <c r="V44" s="1" t="s">
        <v>129</v>
      </c>
      <c r="W44" s="1" t="s">
        <v>64</v>
      </c>
      <c r="X44" s="1" t="s">
        <v>65</v>
      </c>
      <c r="Y44" s="1" t="s">
        <v>64</v>
      </c>
      <c r="Z44" s="1" t="s">
        <v>65</v>
      </c>
      <c r="AA44" s="1" t="s">
        <v>64</v>
      </c>
      <c r="AB44" s="1" t="s">
        <v>65</v>
      </c>
      <c r="AC44" s="1" t="s">
        <v>64</v>
      </c>
      <c r="AD44" s="1" t="s">
        <v>65</v>
      </c>
      <c r="AE44" s="164"/>
      <c r="AF44" s="164"/>
    </row>
    <row r="45" spans="1:32" x14ac:dyDescent="0.25">
      <c r="A45" s="1" t="s">
        <v>38</v>
      </c>
      <c r="B45" s="1" t="s">
        <v>96</v>
      </c>
      <c r="C45" s="1">
        <v>4</v>
      </c>
      <c r="D45" s="1">
        <v>6</v>
      </c>
      <c r="E45" s="1">
        <v>4</v>
      </c>
      <c r="F45" s="1">
        <v>0</v>
      </c>
      <c r="G45" s="1">
        <v>0</v>
      </c>
      <c r="H45" s="1">
        <v>2</v>
      </c>
      <c r="I45" s="1">
        <f>H45/E45*100</f>
        <v>50</v>
      </c>
      <c r="J45" s="1">
        <v>2</v>
      </c>
      <c r="K45" s="8">
        <f>J45/E45*100</f>
        <v>50</v>
      </c>
      <c r="L45" s="8">
        <v>0</v>
      </c>
      <c r="M45" s="8">
        <f>L45/E45*100</f>
        <v>0</v>
      </c>
      <c r="N45" s="1" t="s">
        <v>900</v>
      </c>
      <c r="O45" s="1"/>
      <c r="P45" s="1"/>
      <c r="S45" s="1" t="str">
        <f>B45</f>
        <v>МОБУ "Алдаркинская ООШ"</v>
      </c>
      <c r="T45" s="1">
        <f>C45</f>
        <v>4</v>
      </c>
      <c r="U45" s="1">
        <f>D45</f>
        <v>6</v>
      </c>
      <c r="V45" s="1">
        <f>E45</f>
        <v>4</v>
      </c>
      <c r="W45" s="1">
        <v>0</v>
      </c>
      <c r="X45" s="8">
        <f>W45/V45*100</f>
        <v>0</v>
      </c>
      <c r="Y45" s="8">
        <v>2</v>
      </c>
      <c r="Z45" s="8">
        <f>Y45/V45*100</f>
        <v>50</v>
      </c>
      <c r="AA45" s="8">
        <v>4</v>
      </c>
      <c r="AB45" s="8">
        <f>AA45/V45*100</f>
        <v>100</v>
      </c>
      <c r="AC45" s="8">
        <v>0</v>
      </c>
      <c r="AD45" s="8">
        <f>AC45/V45*100</f>
        <v>0</v>
      </c>
      <c r="AE45" s="1" t="s">
        <v>899</v>
      </c>
      <c r="AF45" s="1"/>
    </row>
    <row r="46" spans="1:32" x14ac:dyDescent="0.25">
      <c r="A46" s="1" t="s">
        <v>859</v>
      </c>
      <c r="B46" s="1" t="s">
        <v>860</v>
      </c>
      <c r="C46" s="1">
        <v>4</v>
      </c>
      <c r="D46" s="1">
        <v>4</v>
      </c>
      <c r="E46" s="1">
        <v>4</v>
      </c>
      <c r="F46" s="1">
        <v>0</v>
      </c>
      <c r="G46" s="1">
        <v>0</v>
      </c>
      <c r="H46" s="1">
        <v>3</v>
      </c>
      <c r="I46" s="1">
        <f t="shared" ref="I46:I78" si="1">H46/E46*100</f>
        <v>75</v>
      </c>
      <c r="J46" s="1">
        <v>1</v>
      </c>
      <c r="K46" s="8">
        <f t="shared" ref="K46:K78" si="2">J46/E46*100</f>
        <v>25</v>
      </c>
      <c r="L46" s="8">
        <v>0</v>
      </c>
      <c r="M46" s="8">
        <f t="shared" ref="M46:M78" si="3">L46/E46*100</f>
        <v>0</v>
      </c>
      <c r="N46" s="1" t="s">
        <v>901</v>
      </c>
      <c r="O46" s="1"/>
      <c r="P46" s="1"/>
      <c r="S46" s="1" t="str">
        <f t="shared" ref="S46:S78" si="4">B46</f>
        <v xml:space="preserve">МОБУ " Твердиловская ООШ" </v>
      </c>
      <c r="T46" s="1">
        <f t="shared" ref="T46:T78" si="5">C46</f>
        <v>4</v>
      </c>
      <c r="U46" s="1">
        <f t="shared" ref="U46:U78" si="6">D46</f>
        <v>4</v>
      </c>
      <c r="V46" s="1">
        <f t="shared" ref="V46:V78" si="7">E46</f>
        <v>4</v>
      </c>
      <c r="W46" s="1">
        <v>0</v>
      </c>
      <c r="X46" s="8">
        <f t="shared" ref="X46:X78" si="8">W46/V46*100</f>
        <v>0</v>
      </c>
      <c r="Y46" s="8">
        <v>2</v>
      </c>
      <c r="Z46" s="8">
        <f t="shared" ref="Z46:Z78" si="9">Y46/V46*100</f>
        <v>50</v>
      </c>
      <c r="AA46" s="8">
        <v>2</v>
      </c>
      <c r="AB46" s="8">
        <f t="shared" ref="AB46:AB78" si="10">AA46/V46*100</f>
        <v>50</v>
      </c>
      <c r="AC46" s="8">
        <v>0</v>
      </c>
      <c r="AD46" s="8">
        <f t="shared" ref="AD46:AD78" si="11">AC46/V46*100</f>
        <v>0</v>
      </c>
      <c r="AE46" s="1" t="s">
        <v>900</v>
      </c>
      <c r="AF46" s="1"/>
    </row>
    <row r="47" spans="1:32" x14ac:dyDescent="0.25">
      <c r="A47" s="1" t="s">
        <v>861</v>
      </c>
      <c r="B47" s="1" t="s">
        <v>862</v>
      </c>
      <c r="C47" s="1">
        <v>4</v>
      </c>
      <c r="D47" s="1">
        <v>10</v>
      </c>
      <c r="E47" s="1">
        <v>10</v>
      </c>
      <c r="F47" s="1">
        <v>2</v>
      </c>
      <c r="G47" s="1">
        <v>0.2</v>
      </c>
      <c r="H47" s="1">
        <v>7</v>
      </c>
      <c r="I47" s="1">
        <f t="shared" si="1"/>
        <v>70</v>
      </c>
      <c r="J47" s="1">
        <v>1</v>
      </c>
      <c r="K47" s="8">
        <f t="shared" si="2"/>
        <v>10</v>
      </c>
      <c r="L47" s="8">
        <v>0</v>
      </c>
      <c r="M47" s="8">
        <f t="shared" si="3"/>
        <v>0</v>
      </c>
      <c r="N47" s="1" t="s">
        <v>902</v>
      </c>
      <c r="O47" s="1"/>
      <c r="P47" s="1"/>
      <c r="S47" s="1" t="str">
        <f t="shared" si="4"/>
        <v>МОБУ"Елховская ООШ"</v>
      </c>
      <c r="T47" s="1">
        <f t="shared" si="5"/>
        <v>4</v>
      </c>
      <c r="U47" s="1">
        <f t="shared" si="6"/>
        <v>10</v>
      </c>
      <c r="V47" s="1">
        <f t="shared" si="7"/>
        <v>10</v>
      </c>
      <c r="W47" s="1">
        <v>2</v>
      </c>
      <c r="X47" s="8">
        <f t="shared" si="8"/>
        <v>20</v>
      </c>
      <c r="Y47" s="8">
        <v>7</v>
      </c>
      <c r="Z47" s="8">
        <f t="shared" si="9"/>
        <v>70</v>
      </c>
      <c r="AA47" s="8">
        <v>1</v>
      </c>
      <c r="AB47" s="8">
        <f t="shared" si="10"/>
        <v>10</v>
      </c>
      <c r="AC47" s="8">
        <v>0</v>
      </c>
      <c r="AD47" s="8">
        <f t="shared" si="11"/>
        <v>0</v>
      </c>
      <c r="AE47" s="1" t="s">
        <v>901</v>
      </c>
      <c r="AF47" s="1">
        <v>2</v>
      </c>
    </row>
    <row r="48" spans="1:32" x14ac:dyDescent="0.25">
      <c r="A48" s="1" t="s">
        <v>863</v>
      </c>
      <c r="B48" s="1" t="s">
        <v>864</v>
      </c>
      <c r="C48" s="1">
        <v>4</v>
      </c>
      <c r="D48" s="1">
        <v>6</v>
      </c>
      <c r="E48" s="1">
        <v>6</v>
      </c>
      <c r="F48" s="1">
        <v>0</v>
      </c>
      <c r="G48" s="1">
        <v>0</v>
      </c>
      <c r="H48" s="1">
        <v>3</v>
      </c>
      <c r="I48" s="1">
        <f t="shared" si="1"/>
        <v>50</v>
      </c>
      <c r="J48" s="1">
        <v>2</v>
      </c>
      <c r="K48" s="8">
        <f t="shared" si="2"/>
        <v>33.333333333333329</v>
      </c>
      <c r="L48" s="8">
        <v>1</v>
      </c>
      <c r="M48" s="8">
        <f t="shared" si="3"/>
        <v>16.666666666666664</v>
      </c>
      <c r="N48" s="1" t="s">
        <v>903</v>
      </c>
      <c r="O48" s="1"/>
      <c r="P48" s="1"/>
      <c r="S48" s="1" t="str">
        <f t="shared" si="4"/>
        <v>МОБУ "Староалександровская ООШ</v>
      </c>
      <c r="T48" s="1">
        <f t="shared" si="5"/>
        <v>4</v>
      </c>
      <c r="U48" s="1">
        <f t="shared" si="6"/>
        <v>6</v>
      </c>
      <c r="V48" s="1">
        <f t="shared" si="7"/>
        <v>6</v>
      </c>
      <c r="W48" s="1">
        <v>0</v>
      </c>
      <c r="X48" s="8">
        <f t="shared" si="8"/>
        <v>0</v>
      </c>
      <c r="Y48" s="8">
        <v>3</v>
      </c>
      <c r="Z48" s="8">
        <f t="shared" si="9"/>
        <v>50</v>
      </c>
      <c r="AA48" s="8">
        <v>0</v>
      </c>
      <c r="AB48" s="8">
        <f t="shared" si="10"/>
        <v>0</v>
      </c>
      <c r="AC48" s="8">
        <v>3</v>
      </c>
      <c r="AD48" s="8">
        <f t="shared" si="11"/>
        <v>50</v>
      </c>
      <c r="AE48" s="1" t="s">
        <v>902</v>
      </c>
      <c r="AF48" s="1"/>
    </row>
    <row r="49" spans="1:32" x14ac:dyDescent="0.25">
      <c r="A49" s="1" t="s">
        <v>865</v>
      </c>
      <c r="B49" s="1" t="s">
        <v>148</v>
      </c>
      <c r="C49" s="1">
        <v>4</v>
      </c>
      <c r="D49" s="1">
        <v>5</v>
      </c>
      <c r="E49" s="1">
        <v>5</v>
      </c>
      <c r="F49" s="1">
        <v>1</v>
      </c>
      <c r="G49" s="1">
        <v>20</v>
      </c>
      <c r="H49" s="1">
        <v>1</v>
      </c>
      <c r="I49" s="1">
        <f t="shared" si="1"/>
        <v>20</v>
      </c>
      <c r="J49" s="1">
        <v>3</v>
      </c>
      <c r="K49" s="8">
        <f t="shared" si="2"/>
        <v>60</v>
      </c>
      <c r="L49" s="8">
        <v>0</v>
      </c>
      <c r="M49" s="8">
        <f t="shared" si="3"/>
        <v>0</v>
      </c>
      <c r="N49" s="1" t="s">
        <v>904</v>
      </c>
      <c r="O49" s="1"/>
      <c r="P49" s="1"/>
      <c r="S49" s="1" t="str">
        <f t="shared" si="4"/>
        <v>МОБУ "Проскуринская ООШ"</v>
      </c>
      <c r="T49" s="1">
        <f t="shared" si="5"/>
        <v>4</v>
      </c>
      <c r="U49" s="1">
        <f t="shared" si="6"/>
        <v>5</v>
      </c>
      <c r="V49" s="1">
        <f t="shared" si="7"/>
        <v>5</v>
      </c>
      <c r="W49" s="1">
        <v>1</v>
      </c>
      <c r="X49" s="8">
        <f t="shared" si="8"/>
        <v>20</v>
      </c>
      <c r="Y49" s="8">
        <v>1</v>
      </c>
      <c r="Z49" s="8">
        <f t="shared" si="9"/>
        <v>20</v>
      </c>
      <c r="AA49" s="8">
        <v>2</v>
      </c>
      <c r="AB49" s="8">
        <f t="shared" si="10"/>
        <v>40</v>
      </c>
      <c r="AC49" s="8">
        <v>1</v>
      </c>
      <c r="AD49" s="8">
        <f t="shared" si="11"/>
        <v>20</v>
      </c>
      <c r="AE49" s="1" t="s">
        <v>903</v>
      </c>
      <c r="AF49" s="1"/>
    </row>
    <row r="50" spans="1:32" x14ac:dyDescent="0.25">
      <c r="A50" s="1" t="s">
        <v>866</v>
      </c>
      <c r="B50" s="1" t="s">
        <v>76</v>
      </c>
      <c r="C50" s="1">
        <v>4</v>
      </c>
      <c r="D50" s="1">
        <v>26</v>
      </c>
      <c r="E50" s="1">
        <v>26</v>
      </c>
      <c r="F50" s="1">
        <v>4</v>
      </c>
      <c r="G50" s="1">
        <v>15</v>
      </c>
      <c r="H50" s="1">
        <v>13</v>
      </c>
      <c r="I50" s="1">
        <f t="shared" si="1"/>
        <v>50</v>
      </c>
      <c r="J50" s="1">
        <v>7</v>
      </c>
      <c r="K50" s="8">
        <f t="shared" si="2"/>
        <v>26.923076923076923</v>
      </c>
      <c r="L50" s="8">
        <v>2</v>
      </c>
      <c r="M50" s="8">
        <f t="shared" si="3"/>
        <v>7.6923076923076925</v>
      </c>
      <c r="N50" s="1" t="s">
        <v>905</v>
      </c>
      <c r="O50" s="1"/>
      <c r="P50" s="1"/>
      <c r="S50" s="1" t="str">
        <f t="shared" si="4"/>
        <v>МОБУ "Сухореченская СОШ"</v>
      </c>
      <c r="T50" s="1">
        <f t="shared" si="5"/>
        <v>4</v>
      </c>
      <c r="U50" s="1">
        <f t="shared" si="6"/>
        <v>26</v>
      </c>
      <c r="V50" s="1">
        <f t="shared" si="7"/>
        <v>26</v>
      </c>
      <c r="W50" s="1">
        <v>3</v>
      </c>
      <c r="X50" s="8">
        <f t="shared" si="8"/>
        <v>11.538461538461538</v>
      </c>
      <c r="Y50" s="8">
        <v>12</v>
      </c>
      <c r="Z50" s="8">
        <f t="shared" si="9"/>
        <v>46.153846153846153</v>
      </c>
      <c r="AA50" s="8">
        <v>5</v>
      </c>
      <c r="AB50" s="8">
        <f t="shared" si="10"/>
        <v>19.230769230769234</v>
      </c>
      <c r="AC50" s="8">
        <v>6</v>
      </c>
      <c r="AD50" s="8">
        <f t="shared" si="11"/>
        <v>23.076923076923077</v>
      </c>
      <c r="AE50" s="1" t="s">
        <v>904</v>
      </c>
      <c r="AF50" s="1" t="s">
        <v>930</v>
      </c>
    </row>
    <row r="51" spans="1:32" x14ac:dyDescent="0.25">
      <c r="A51" s="1" t="s">
        <v>867</v>
      </c>
      <c r="B51" s="1" t="s">
        <v>868</v>
      </c>
      <c r="C51" s="1">
        <v>4</v>
      </c>
      <c r="D51" s="1">
        <v>23</v>
      </c>
      <c r="E51" s="1">
        <v>22</v>
      </c>
      <c r="F51" s="1">
        <v>0</v>
      </c>
      <c r="G51" s="1">
        <v>0</v>
      </c>
      <c r="H51" s="1">
        <v>7</v>
      </c>
      <c r="I51" s="1">
        <f t="shared" si="1"/>
        <v>31.818181818181817</v>
      </c>
      <c r="J51" s="1">
        <v>8</v>
      </c>
      <c r="K51" s="8">
        <f t="shared" si="2"/>
        <v>36.363636363636367</v>
      </c>
      <c r="L51" s="8">
        <v>7</v>
      </c>
      <c r="M51" s="8">
        <f t="shared" si="3"/>
        <v>31.818181818181817</v>
      </c>
      <c r="N51" s="1" t="s">
        <v>906</v>
      </c>
      <c r="O51" s="1"/>
      <c r="P51" s="1"/>
      <c r="S51" s="1" t="str">
        <f t="shared" si="4"/>
        <v>МОБУ "БООШ"</v>
      </c>
      <c r="T51" s="1">
        <f t="shared" si="5"/>
        <v>4</v>
      </c>
      <c r="U51" s="1">
        <f t="shared" si="6"/>
        <v>23</v>
      </c>
      <c r="V51" s="1">
        <f t="shared" si="7"/>
        <v>22</v>
      </c>
      <c r="W51" s="1">
        <v>0</v>
      </c>
      <c r="X51" s="8">
        <f t="shared" si="8"/>
        <v>0</v>
      </c>
      <c r="Y51" s="8">
        <v>9</v>
      </c>
      <c r="Z51" s="8">
        <f t="shared" si="9"/>
        <v>40.909090909090914</v>
      </c>
      <c r="AA51" s="8">
        <v>6</v>
      </c>
      <c r="AB51" s="8">
        <f t="shared" si="10"/>
        <v>27.27272727272727</v>
      </c>
      <c r="AC51" s="8">
        <v>7</v>
      </c>
      <c r="AD51" s="8">
        <f t="shared" si="11"/>
        <v>31.818181818181817</v>
      </c>
      <c r="AE51" s="1" t="s">
        <v>905</v>
      </c>
      <c r="AF51" s="1" t="s">
        <v>639</v>
      </c>
    </row>
    <row r="52" spans="1:32" x14ac:dyDescent="0.25">
      <c r="A52" s="1" t="s">
        <v>869</v>
      </c>
      <c r="B52" s="1" t="s">
        <v>79</v>
      </c>
      <c r="C52" s="1">
        <v>4</v>
      </c>
      <c r="D52" s="1">
        <v>11</v>
      </c>
      <c r="E52" s="1">
        <v>10</v>
      </c>
      <c r="F52" s="1">
        <v>0</v>
      </c>
      <c r="G52" s="1">
        <v>0</v>
      </c>
      <c r="H52" s="1">
        <v>1</v>
      </c>
      <c r="I52" s="1">
        <f t="shared" si="1"/>
        <v>10</v>
      </c>
      <c r="J52" s="1">
        <v>5</v>
      </c>
      <c r="K52" s="8">
        <f t="shared" si="2"/>
        <v>50</v>
      </c>
      <c r="L52" s="8">
        <v>4</v>
      </c>
      <c r="M52" s="8">
        <f t="shared" si="3"/>
        <v>40</v>
      </c>
      <c r="N52" s="1" t="s">
        <v>907</v>
      </c>
      <c r="O52" s="1"/>
      <c r="P52" s="1"/>
      <c r="S52" s="1" t="str">
        <f t="shared" si="4"/>
        <v>МОБУ "Верхневязовская СОШ"</v>
      </c>
      <c r="T52" s="1">
        <f t="shared" si="5"/>
        <v>4</v>
      </c>
      <c r="U52" s="1">
        <f t="shared" si="6"/>
        <v>11</v>
      </c>
      <c r="V52" s="1">
        <f t="shared" si="7"/>
        <v>10</v>
      </c>
      <c r="W52" s="1">
        <v>0</v>
      </c>
      <c r="X52" s="8">
        <f t="shared" si="8"/>
        <v>0</v>
      </c>
      <c r="Y52" s="8">
        <v>1</v>
      </c>
      <c r="Z52" s="8">
        <f t="shared" si="9"/>
        <v>10</v>
      </c>
      <c r="AA52" s="8">
        <v>1</v>
      </c>
      <c r="AB52" s="8">
        <f t="shared" si="10"/>
        <v>10</v>
      </c>
      <c r="AC52" s="8">
        <v>8</v>
      </c>
      <c r="AD52" s="8">
        <f t="shared" si="11"/>
        <v>80</v>
      </c>
      <c r="AE52" s="1" t="s">
        <v>906</v>
      </c>
      <c r="AF52" s="1">
        <v>0</v>
      </c>
    </row>
    <row r="53" spans="1:32" x14ac:dyDescent="0.25">
      <c r="A53" s="1" t="s">
        <v>870</v>
      </c>
      <c r="B53" s="1" t="s">
        <v>236</v>
      </c>
      <c r="C53" s="1">
        <v>4</v>
      </c>
      <c r="D53" s="1">
        <v>17</v>
      </c>
      <c r="E53" s="1">
        <v>15</v>
      </c>
      <c r="F53" s="1">
        <v>1</v>
      </c>
      <c r="G53" s="1">
        <v>0.06</v>
      </c>
      <c r="H53" s="1">
        <v>7</v>
      </c>
      <c r="I53" s="1">
        <f t="shared" si="1"/>
        <v>46.666666666666664</v>
      </c>
      <c r="J53" s="1">
        <v>6</v>
      </c>
      <c r="K53" s="8">
        <f t="shared" si="2"/>
        <v>40</v>
      </c>
      <c r="L53" s="8">
        <v>1</v>
      </c>
      <c r="M53" s="8">
        <f t="shared" si="3"/>
        <v>6.666666666666667</v>
      </c>
      <c r="N53" s="1" t="s">
        <v>908</v>
      </c>
      <c r="O53" s="1"/>
      <c r="P53" s="1"/>
      <c r="S53" s="1" t="str">
        <f t="shared" si="4"/>
        <v>МОБУ"Искровская СОШ"</v>
      </c>
      <c r="T53" s="1">
        <f t="shared" si="5"/>
        <v>4</v>
      </c>
      <c r="U53" s="1">
        <f t="shared" si="6"/>
        <v>17</v>
      </c>
      <c r="V53" s="1">
        <f t="shared" si="7"/>
        <v>15</v>
      </c>
      <c r="W53" s="1">
        <v>0</v>
      </c>
      <c r="X53" s="8">
        <f t="shared" si="8"/>
        <v>0</v>
      </c>
      <c r="Y53" s="8">
        <v>9</v>
      </c>
      <c r="Z53" s="8">
        <f t="shared" si="9"/>
        <v>60</v>
      </c>
      <c r="AA53" s="8">
        <v>5</v>
      </c>
      <c r="AB53" s="8">
        <f t="shared" si="10"/>
        <v>33.333333333333329</v>
      </c>
      <c r="AC53" s="8">
        <v>1</v>
      </c>
      <c r="AD53" s="8">
        <f t="shared" si="11"/>
        <v>6.666666666666667</v>
      </c>
      <c r="AE53" s="1" t="s">
        <v>907</v>
      </c>
      <c r="AF53" s="1">
        <v>1</v>
      </c>
    </row>
    <row r="54" spans="1:32" x14ac:dyDescent="0.25">
      <c r="A54" s="1" t="s">
        <v>871</v>
      </c>
      <c r="B54" s="1" t="s">
        <v>94</v>
      </c>
      <c r="C54" s="1">
        <v>4</v>
      </c>
      <c r="D54" s="1">
        <v>8</v>
      </c>
      <c r="E54" s="1">
        <v>6</v>
      </c>
      <c r="F54" s="1">
        <v>1</v>
      </c>
      <c r="G54" s="1">
        <v>17</v>
      </c>
      <c r="H54" s="1">
        <v>2</v>
      </c>
      <c r="I54" s="1">
        <f t="shared" si="1"/>
        <v>33.333333333333329</v>
      </c>
      <c r="J54" s="1">
        <v>1</v>
      </c>
      <c r="K54" s="8">
        <f t="shared" si="2"/>
        <v>16.666666666666664</v>
      </c>
      <c r="L54" s="8">
        <v>2</v>
      </c>
      <c r="M54" s="8">
        <f t="shared" si="3"/>
        <v>33.333333333333329</v>
      </c>
      <c r="N54" s="1" t="s">
        <v>909</v>
      </c>
      <c r="O54" s="1"/>
      <c r="P54" s="1"/>
      <c r="S54" s="1" t="str">
        <f t="shared" si="4"/>
        <v>МОБУ "Колтубанская ООШ"</v>
      </c>
      <c r="T54" s="1">
        <f t="shared" si="5"/>
        <v>4</v>
      </c>
      <c r="U54" s="1">
        <f t="shared" si="6"/>
        <v>8</v>
      </c>
      <c r="V54" s="1">
        <f t="shared" si="7"/>
        <v>6</v>
      </c>
      <c r="W54" s="1">
        <v>1</v>
      </c>
      <c r="X54" s="8">
        <f t="shared" si="8"/>
        <v>16.666666666666664</v>
      </c>
      <c r="Y54" s="8">
        <v>2</v>
      </c>
      <c r="Z54" s="8">
        <f t="shared" si="9"/>
        <v>33.333333333333329</v>
      </c>
      <c r="AA54" s="8">
        <v>0</v>
      </c>
      <c r="AB54" s="8">
        <f t="shared" si="10"/>
        <v>0</v>
      </c>
      <c r="AC54" s="8">
        <v>3</v>
      </c>
      <c r="AD54" s="8">
        <f t="shared" si="11"/>
        <v>50</v>
      </c>
      <c r="AE54" s="1" t="s">
        <v>908</v>
      </c>
      <c r="AF54" s="1">
        <v>2</v>
      </c>
    </row>
    <row r="55" spans="1:32" x14ac:dyDescent="0.25">
      <c r="A55" s="1" t="s">
        <v>872</v>
      </c>
      <c r="B55" s="1" t="s">
        <v>103</v>
      </c>
      <c r="C55" s="1">
        <v>4</v>
      </c>
      <c r="D55" s="1">
        <v>11</v>
      </c>
      <c r="E55" s="1">
        <v>9</v>
      </c>
      <c r="F55" s="1">
        <v>0</v>
      </c>
      <c r="G55" s="1">
        <v>0</v>
      </c>
      <c r="H55" s="1">
        <v>4</v>
      </c>
      <c r="I55" s="1">
        <f t="shared" si="1"/>
        <v>44.444444444444443</v>
      </c>
      <c r="J55" s="1">
        <v>5</v>
      </c>
      <c r="K55" s="8">
        <f t="shared" si="2"/>
        <v>55.555555555555557</v>
      </c>
      <c r="L55" s="8">
        <v>0</v>
      </c>
      <c r="M55" s="8">
        <f t="shared" si="3"/>
        <v>0</v>
      </c>
      <c r="N55" s="1" t="s">
        <v>910</v>
      </c>
      <c r="O55" s="1"/>
      <c r="P55" s="1"/>
      <c r="S55" s="1" t="str">
        <f t="shared" si="4"/>
        <v>МОБУ "Лисьеполянская ООШ"</v>
      </c>
      <c r="T55" s="1">
        <f t="shared" si="5"/>
        <v>4</v>
      </c>
      <c r="U55" s="1">
        <f t="shared" si="6"/>
        <v>11</v>
      </c>
      <c r="V55" s="1">
        <f t="shared" si="7"/>
        <v>9</v>
      </c>
      <c r="W55" s="1">
        <v>0</v>
      </c>
      <c r="X55" s="8">
        <f t="shared" si="8"/>
        <v>0</v>
      </c>
      <c r="Y55" s="8">
        <v>4</v>
      </c>
      <c r="Z55" s="8">
        <f t="shared" si="9"/>
        <v>44.444444444444443</v>
      </c>
      <c r="AA55" s="8">
        <v>5</v>
      </c>
      <c r="AB55" s="8">
        <f t="shared" si="10"/>
        <v>55.555555555555557</v>
      </c>
      <c r="AC55" s="8">
        <v>0</v>
      </c>
      <c r="AD55" s="8">
        <f t="shared" si="11"/>
        <v>0</v>
      </c>
      <c r="AE55" s="1" t="s">
        <v>909</v>
      </c>
      <c r="AF55" s="1">
        <v>1</v>
      </c>
    </row>
    <row r="56" spans="1:32" x14ac:dyDescent="0.25">
      <c r="A56" s="1" t="s">
        <v>873</v>
      </c>
      <c r="B56" s="1" t="s">
        <v>874</v>
      </c>
      <c r="C56" s="1">
        <v>4</v>
      </c>
      <c r="D56" s="1">
        <v>4</v>
      </c>
      <c r="E56" s="1">
        <v>4</v>
      </c>
      <c r="F56" s="1">
        <v>0</v>
      </c>
      <c r="G56" s="1">
        <v>0</v>
      </c>
      <c r="H56" s="1">
        <v>2</v>
      </c>
      <c r="I56" s="1">
        <f t="shared" si="1"/>
        <v>50</v>
      </c>
      <c r="J56" s="1">
        <v>2</v>
      </c>
      <c r="K56" s="8">
        <f t="shared" si="2"/>
        <v>50</v>
      </c>
      <c r="L56" s="8">
        <v>0</v>
      </c>
      <c r="M56" s="8">
        <f t="shared" si="3"/>
        <v>0</v>
      </c>
      <c r="N56" s="1" t="s">
        <v>911</v>
      </c>
      <c r="O56" s="1"/>
      <c r="P56" s="1"/>
      <c r="S56" s="1" t="str">
        <f t="shared" si="4"/>
        <v>МОБУ"Могутовская ООШ"</v>
      </c>
      <c r="T56" s="1">
        <f t="shared" si="5"/>
        <v>4</v>
      </c>
      <c r="U56" s="1">
        <f t="shared" si="6"/>
        <v>4</v>
      </c>
      <c r="V56" s="1">
        <f t="shared" si="7"/>
        <v>4</v>
      </c>
      <c r="W56" s="1">
        <v>0</v>
      </c>
      <c r="X56" s="8">
        <f t="shared" si="8"/>
        <v>0</v>
      </c>
      <c r="Y56" s="8">
        <v>2</v>
      </c>
      <c r="Z56" s="8">
        <f t="shared" si="9"/>
        <v>50</v>
      </c>
      <c r="AA56" s="8">
        <v>2</v>
      </c>
      <c r="AB56" s="8">
        <f t="shared" si="10"/>
        <v>50</v>
      </c>
      <c r="AC56" s="8">
        <v>0</v>
      </c>
      <c r="AD56" s="8">
        <f t="shared" si="11"/>
        <v>0</v>
      </c>
      <c r="AE56" s="1" t="s">
        <v>910</v>
      </c>
      <c r="AF56" s="1" t="s">
        <v>931</v>
      </c>
    </row>
    <row r="57" spans="1:32" x14ac:dyDescent="0.25">
      <c r="A57" s="1" t="s">
        <v>875</v>
      </c>
      <c r="B57" s="1" t="s">
        <v>876</v>
      </c>
      <c r="C57" s="1">
        <v>4</v>
      </c>
      <c r="D57" s="1">
        <v>37</v>
      </c>
      <c r="E57" s="1">
        <v>34</v>
      </c>
      <c r="F57" s="1">
        <v>7</v>
      </c>
      <c r="G57" s="1">
        <v>20</v>
      </c>
      <c r="H57" s="1">
        <v>16</v>
      </c>
      <c r="I57" s="1">
        <f t="shared" si="1"/>
        <v>47.058823529411761</v>
      </c>
      <c r="J57" s="1">
        <v>9</v>
      </c>
      <c r="K57" s="8">
        <f t="shared" si="2"/>
        <v>26.47058823529412</v>
      </c>
      <c r="L57" s="8">
        <v>2</v>
      </c>
      <c r="M57" s="8">
        <f t="shared" si="3"/>
        <v>5.8823529411764701</v>
      </c>
      <c r="N57" s="1" t="s">
        <v>912</v>
      </c>
      <c r="O57" s="1"/>
      <c r="P57" s="1"/>
      <c r="S57" s="1" t="str">
        <f t="shared" si="4"/>
        <v>МОБУ "Новоалександровская СОШ</v>
      </c>
      <c r="T57" s="1">
        <f t="shared" si="5"/>
        <v>4</v>
      </c>
      <c r="U57" s="1">
        <f t="shared" si="6"/>
        <v>37</v>
      </c>
      <c r="V57" s="1">
        <f t="shared" si="7"/>
        <v>34</v>
      </c>
      <c r="W57" s="1">
        <v>5</v>
      </c>
      <c r="X57" s="8">
        <f t="shared" si="8"/>
        <v>14.705882352941178</v>
      </c>
      <c r="Y57" s="8">
        <v>15</v>
      </c>
      <c r="Z57" s="8">
        <f t="shared" si="9"/>
        <v>44.117647058823529</v>
      </c>
      <c r="AA57" s="8">
        <v>9</v>
      </c>
      <c r="AB57" s="8">
        <f t="shared" si="10"/>
        <v>26.47058823529412</v>
      </c>
      <c r="AC57" s="8">
        <v>5</v>
      </c>
      <c r="AD57" s="8">
        <f t="shared" si="11"/>
        <v>14.705882352941178</v>
      </c>
      <c r="AE57" s="1" t="s">
        <v>911</v>
      </c>
      <c r="AF57" s="1">
        <v>0</v>
      </c>
    </row>
    <row r="58" spans="1:32" x14ac:dyDescent="0.25">
      <c r="A58" s="1" t="s">
        <v>877</v>
      </c>
      <c r="B58" s="1" t="s">
        <v>878</v>
      </c>
      <c r="C58" s="1">
        <v>4</v>
      </c>
      <c r="D58" s="1">
        <v>7</v>
      </c>
      <c r="E58" s="1">
        <v>7</v>
      </c>
      <c r="F58" s="1">
        <v>1</v>
      </c>
      <c r="G58" s="1">
        <v>14</v>
      </c>
      <c r="H58" s="1">
        <v>3</v>
      </c>
      <c r="I58" s="1">
        <f t="shared" si="1"/>
        <v>42.857142857142854</v>
      </c>
      <c r="J58" s="1">
        <v>3</v>
      </c>
      <c r="K58" s="8">
        <f t="shared" si="2"/>
        <v>42.857142857142854</v>
      </c>
      <c r="L58" s="8">
        <v>0</v>
      </c>
      <c r="M58" s="8">
        <f t="shared" si="3"/>
        <v>0</v>
      </c>
      <c r="N58" s="1" t="s">
        <v>913</v>
      </c>
      <c r="O58" s="1"/>
      <c r="P58" s="1"/>
      <c r="S58" s="1" t="str">
        <f t="shared" si="4"/>
        <v>Дмитриевский филиал МОБУ "Новоалксандровской СОШ"</v>
      </c>
      <c r="T58" s="1">
        <f t="shared" si="5"/>
        <v>4</v>
      </c>
      <c r="U58" s="1">
        <f t="shared" si="6"/>
        <v>7</v>
      </c>
      <c r="V58" s="1">
        <f t="shared" si="7"/>
        <v>7</v>
      </c>
      <c r="W58" s="1">
        <v>1</v>
      </c>
      <c r="X58" s="8">
        <f t="shared" si="8"/>
        <v>14.285714285714285</v>
      </c>
      <c r="Y58" s="8">
        <v>3</v>
      </c>
      <c r="Z58" s="8">
        <f t="shared" si="9"/>
        <v>42.857142857142854</v>
      </c>
      <c r="AA58" s="8">
        <v>3</v>
      </c>
      <c r="AB58" s="8">
        <f t="shared" si="10"/>
        <v>42.857142857142854</v>
      </c>
      <c r="AC58" s="8">
        <v>0</v>
      </c>
      <c r="AD58" s="8">
        <f t="shared" si="11"/>
        <v>0</v>
      </c>
      <c r="AE58" s="1" t="s">
        <v>912</v>
      </c>
      <c r="AF58" s="1">
        <v>1</v>
      </c>
    </row>
    <row r="59" spans="1:32" x14ac:dyDescent="0.25">
      <c r="A59" s="1" t="s">
        <v>879</v>
      </c>
      <c r="B59" s="1" t="s">
        <v>106</v>
      </c>
      <c r="C59" s="1">
        <v>4</v>
      </c>
      <c r="D59" s="1">
        <v>4</v>
      </c>
      <c r="E59" s="1">
        <v>4</v>
      </c>
      <c r="F59" s="1">
        <v>1</v>
      </c>
      <c r="G59" s="1">
        <v>0.25</v>
      </c>
      <c r="H59" s="1">
        <v>1</v>
      </c>
      <c r="I59" s="1">
        <f t="shared" si="1"/>
        <v>25</v>
      </c>
      <c r="J59" s="1">
        <v>2</v>
      </c>
      <c r="K59" s="8">
        <f t="shared" si="2"/>
        <v>50</v>
      </c>
      <c r="L59" s="8">
        <v>0</v>
      </c>
      <c r="M59" s="8">
        <f t="shared" si="3"/>
        <v>0</v>
      </c>
      <c r="N59" s="1" t="s">
        <v>914</v>
      </c>
      <c r="O59" s="1"/>
      <c r="P59" s="1"/>
      <c r="S59" s="1" t="str">
        <f t="shared" si="4"/>
        <v>МОБУ "Перевозинская ООШ"</v>
      </c>
      <c r="T59" s="1">
        <f t="shared" si="5"/>
        <v>4</v>
      </c>
      <c r="U59" s="1">
        <f t="shared" si="6"/>
        <v>4</v>
      </c>
      <c r="V59" s="1">
        <f t="shared" si="7"/>
        <v>4</v>
      </c>
      <c r="W59" s="1">
        <v>0</v>
      </c>
      <c r="X59" s="8">
        <f t="shared" si="8"/>
        <v>0</v>
      </c>
      <c r="Y59" s="8">
        <v>1</v>
      </c>
      <c r="Z59" s="8">
        <f t="shared" si="9"/>
        <v>25</v>
      </c>
      <c r="AA59" s="8">
        <v>2</v>
      </c>
      <c r="AB59" s="8">
        <f t="shared" si="10"/>
        <v>50</v>
      </c>
      <c r="AC59" s="8">
        <v>1</v>
      </c>
      <c r="AD59" s="8">
        <f t="shared" si="11"/>
        <v>25</v>
      </c>
      <c r="AE59" s="1" t="s">
        <v>913</v>
      </c>
      <c r="AF59" s="1">
        <v>1</v>
      </c>
    </row>
    <row r="60" spans="1:32" x14ac:dyDescent="0.25">
      <c r="A60" s="1" t="s">
        <v>880</v>
      </c>
      <c r="B60" s="1" t="s">
        <v>109</v>
      </c>
      <c r="C60" s="1">
        <v>4</v>
      </c>
      <c r="D60" s="1">
        <v>6</v>
      </c>
      <c r="E60" s="1">
        <v>5</v>
      </c>
      <c r="F60" s="1">
        <v>1</v>
      </c>
      <c r="G60" s="1">
        <v>0.2</v>
      </c>
      <c r="H60" s="1">
        <v>2</v>
      </c>
      <c r="I60" s="1">
        <f t="shared" si="1"/>
        <v>40</v>
      </c>
      <c r="J60" s="1">
        <v>2</v>
      </c>
      <c r="K60" s="8">
        <f t="shared" si="2"/>
        <v>40</v>
      </c>
      <c r="L60" s="8">
        <v>0</v>
      </c>
      <c r="M60" s="8">
        <f t="shared" si="3"/>
        <v>0</v>
      </c>
      <c r="N60" s="1" t="s">
        <v>915</v>
      </c>
      <c r="O60" s="1"/>
      <c r="P60" s="1"/>
      <c r="S60" s="1" t="str">
        <f t="shared" si="4"/>
        <v>МОБУ "Шахматовская ООШ"</v>
      </c>
      <c r="T60" s="1">
        <f t="shared" si="5"/>
        <v>4</v>
      </c>
      <c r="U60" s="1">
        <f t="shared" si="6"/>
        <v>6</v>
      </c>
      <c r="V60" s="1">
        <f t="shared" si="7"/>
        <v>5</v>
      </c>
      <c r="W60" s="1">
        <v>1</v>
      </c>
      <c r="X60" s="8">
        <f t="shared" si="8"/>
        <v>20</v>
      </c>
      <c r="Y60" s="8">
        <v>2</v>
      </c>
      <c r="Z60" s="8">
        <f t="shared" si="9"/>
        <v>40</v>
      </c>
      <c r="AA60" s="8">
        <v>2</v>
      </c>
      <c r="AB60" s="8">
        <f t="shared" si="10"/>
        <v>40</v>
      </c>
      <c r="AC60" s="8">
        <v>0</v>
      </c>
      <c r="AD60" s="8">
        <f t="shared" si="11"/>
        <v>0</v>
      </c>
      <c r="AE60" s="1" t="s">
        <v>914</v>
      </c>
      <c r="AF60" s="1">
        <v>1</v>
      </c>
    </row>
    <row r="61" spans="1:32" x14ac:dyDescent="0.25">
      <c r="A61" s="1" t="s">
        <v>881</v>
      </c>
      <c r="B61" s="1" t="s">
        <v>230</v>
      </c>
      <c r="C61" s="1">
        <v>4</v>
      </c>
      <c r="D61" s="1">
        <v>18</v>
      </c>
      <c r="E61" s="1">
        <v>16</v>
      </c>
      <c r="F61" s="1">
        <v>2</v>
      </c>
      <c r="G61" s="1">
        <v>12.5</v>
      </c>
      <c r="H61" s="1">
        <v>6</v>
      </c>
      <c r="I61" s="1">
        <f t="shared" si="1"/>
        <v>37.5</v>
      </c>
      <c r="J61" s="1">
        <v>6</v>
      </c>
      <c r="K61" s="8">
        <f t="shared" si="2"/>
        <v>37.5</v>
      </c>
      <c r="L61" s="8">
        <v>2</v>
      </c>
      <c r="M61" s="8">
        <f t="shared" si="3"/>
        <v>12.5</v>
      </c>
      <c r="N61" s="1" t="s">
        <v>916</v>
      </c>
      <c r="O61" s="1"/>
      <c r="P61" s="1"/>
      <c r="S61" s="1" t="str">
        <f t="shared" si="4"/>
        <v>МОБУ"Тупиковская СОШ"</v>
      </c>
      <c r="T61" s="1">
        <f t="shared" si="5"/>
        <v>4</v>
      </c>
      <c r="U61" s="1">
        <f t="shared" si="6"/>
        <v>18</v>
      </c>
      <c r="V61" s="1">
        <f t="shared" si="7"/>
        <v>16</v>
      </c>
      <c r="W61" s="1">
        <v>2</v>
      </c>
      <c r="X61" s="8">
        <f t="shared" si="8"/>
        <v>12.5</v>
      </c>
      <c r="Y61" s="8">
        <v>6</v>
      </c>
      <c r="Z61" s="8">
        <f t="shared" si="9"/>
        <v>37.5</v>
      </c>
      <c r="AA61" s="8">
        <v>6</v>
      </c>
      <c r="AB61" s="8">
        <f t="shared" si="10"/>
        <v>37.5</v>
      </c>
      <c r="AC61" s="8">
        <v>2</v>
      </c>
      <c r="AD61" s="8">
        <f t="shared" si="11"/>
        <v>12.5</v>
      </c>
      <c r="AE61" s="1" t="s">
        <v>915</v>
      </c>
      <c r="AF61" s="1" t="s">
        <v>932</v>
      </c>
    </row>
    <row r="62" spans="1:32" x14ac:dyDescent="0.25">
      <c r="A62" s="1" t="s">
        <v>882</v>
      </c>
      <c r="B62" s="1" t="s">
        <v>52</v>
      </c>
      <c r="C62" s="1">
        <v>4</v>
      </c>
      <c r="D62" s="1">
        <v>11</v>
      </c>
      <c r="E62" s="1">
        <v>11</v>
      </c>
      <c r="F62" s="1">
        <v>8</v>
      </c>
      <c r="G62" s="1">
        <v>72.7</v>
      </c>
      <c r="H62" s="1">
        <v>3</v>
      </c>
      <c r="I62" s="1">
        <f t="shared" si="1"/>
        <v>27.27272727272727</v>
      </c>
      <c r="J62" s="1">
        <v>0</v>
      </c>
      <c r="K62" s="8">
        <f t="shared" si="2"/>
        <v>0</v>
      </c>
      <c r="L62" s="8">
        <v>0</v>
      </c>
      <c r="M62" s="8">
        <f t="shared" si="3"/>
        <v>0</v>
      </c>
      <c r="N62" s="1" t="s">
        <v>917</v>
      </c>
      <c r="O62" s="1"/>
      <c r="P62" s="1"/>
      <c r="S62" s="1" t="str">
        <f t="shared" si="4"/>
        <v>МОБУ "Преображенская СОШ"</v>
      </c>
      <c r="T62" s="1">
        <f t="shared" si="5"/>
        <v>4</v>
      </c>
      <c r="U62" s="1">
        <f t="shared" si="6"/>
        <v>11</v>
      </c>
      <c r="V62" s="1">
        <f t="shared" si="7"/>
        <v>11</v>
      </c>
      <c r="W62" s="1">
        <v>6</v>
      </c>
      <c r="X62" s="8">
        <f t="shared" si="8"/>
        <v>54.54545454545454</v>
      </c>
      <c r="Y62" s="8">
        <v>3</v>
      </c>
      <c r="Z62" s="8">
        <f t="shared" si="9"/>
        <v>27.27272727272727</v>
      </c>
      <c r="AA62" s="8">
        <v>2</v>
      </c>
      <c r="AB62" s="8">
        <f t="shared" si="10"/>
        <v>18.181818181818183</v>
      </c>
      <c r="AC62" s="8">
        <v>0</v>
      </c>
      <c r="AD62" s="8">
        <f t="shared" si="11"/>
        <v>0</v>
      </c>
      <c r="AE62" s="1" t="s">
        <v>916</v>
      </c>
      <c r="AF62" s="1"/>
    </row>
    <row r="63" spans="1:32" x14ac:dyDescent="0.25">
      <c r="A63" s="1" t="s">
        <v>883</v>
      </c>
      <c r="B63" s="1" t="s">
        <v>47</v>
      </c>
      <c r="C63" s="1">
        <v>4</v>
      </c>
      <c r="D63" s="1">
        <v>16</v>
      </c>
      <c r="E63" s="1">
        <v>15</v>
      </c>
      <c r="F63" s="1">
        <v>1</v>
      </c>
      <c r="G63" s="1">
        <v>7.0000000000000007E-2</v>
      </c>
      <c r="H63" s="1">
        <v>8</v>
      </c>
      <c r="I63" s="1">
        <f t="shared" si="1"/>
        <v>53.333333333333336</v>
      </c>
      <c r="J63" s="1">
        <v>6</v>
      </c>
      <c r="K63" s="8">
        <f t="shared" si="2"/>
        <v>40</v>
      </c>
      <c r="L63" s="8">
        <v>0</v>
      </c>
      <c r="M63" s="8">
        <f t="shared" si="3"/>
        <v>0</v>
      </c>
      <c r="N63" s="1" t="s">
        <v>918</v>
      </c>
      <c r="O63" s="1"/>
      <c r="P63" s="1"/>
      <c r="S63" s="1" t="str">
        <f t="shared" si="4"/>
        <v>МОБУ "Елшанская Первая СОШ"</v>
      </c>
      <c r="T63" s="1">
        <f t="shared" si="5"/>
        <v>4</v>
      </c>
      <c r="U63" s="1">
        <f t="shared" si="6"/>
        <v>16</v>
      </c>
      <c r="V63" s="1">
        <f t="shared" si="7"/>
        <v>15</v>
      </c>
      <c r="W63" s="1">
        <v>1</v>
      </c>
      <c r="X63" s="8">
        <f t="shared" si="8"/>
        <v>6.666666666666667</v>
      </c>
      <c r="Y63" s="8">
        <v>5</v>
      </c>
      <c r="Z63" s="8">
        <f t="shared" si="9"/>
        <v>33.333333333333329</v>
      </c>
      <c r="AA63" s="8">
        <v>6</v>
      </c>
      <c r="AB63" s="8">
        <f t="shared" si="10"/>
        <v>40</v>
      </c>
      <c r="AC63" s="8">
        <v>3</v>
      </c>
      <c r="AD63" s="8">
        <f t="shared" si="11"/>
        <v>20</v>
      </c>
      <c r="AE63" s="1" t="s">
        <v>917</v>
      </c>
      <c r="AF63" s="1">
        <v>2</v>
      </c>
    </row>
    <row r="64" spans="1:32" x14ac:dyDescent="0.25">
      <c r="A64" s="1" t="s">
        <v>884</v>
      </c>
      <c r="B64" s="1" t="s">
        <v>253</v>
      </c>
      <c r="C64" s="1">
        <v>4</v>
      </c>
      <c r="D64" s="1">
        <v>21</v>
      </c>
      <c r="E64" s="1">
        <v>19</v>
      </c>
      <c r="F64" s="1">
        <v>2</v>
      </c>
      <c r="G64" s="1">
        <v>10.5</v>
      </c>
      <c r="H64" s="1">
        <v>8</v>
      </c>
      <c r="I64" s="1">
        <f t="shared" si="1"/>
        <v>42.105263157894733</v>
      </c>
      <c r="J64" s="1">
        <v>7</v>
      </c>
      <c r="K64" s="8">
        <f t="shared" si="2"/>
        <v>36.84210526315789</v>
      </c>
      <c r="L64" s="8">
        <v>2</v>
      </c>
      <c r="M64" s="8">
        <f t="shared" si="3"/>
        <v>10.526315789473683</v>
      </c>
      <c r="N64" s="1" t="s">
        <v>919</v>
      </c>
      <c r="O64" s="1"/>
      <c r="P64" s="1"/>
      <c r="S64" s="1" t="str">
        <f t="shared" si="4"/>
        <v>МОБУ"Боровая СОШ"</v>
      </c>
      <c r="T64" s="1">
        <f t="shared" si="5"/>
        <v>4</v>
      </c>
      <c r="U64" s="1">
        <f t="shared" si="6"/>
        <v>21</v>
      </c>
      <c r="V64" s="1">
        <f t="shared" si="7"/>
        <v>19</v>
      </c>
      <c r="W64" s="1">
        <v>2</v>
      </c>
      <c r="X64" s="8">
        <f t="shared" si="8"/>
        <v>10.526315789473683</v>
      </c>
      <c r="Y64" s="8">
        <v>7</v>
      </c>
      <c r="Z64" s="8">
        <f t="shared" si="9"/>
        <v>36.84210526315789</v>
      </c>
      <c r="AA64" s="8">
        <v>7</v>
      </c>
      <c r="AB64" s="8">
        <f t="shared" si="10"/>
        <v>36.84210526315789</v>
      </c>
      <c r="AC64" s="8">
        <v>3</v>
      </c>
      <c r="AD64" s="8">
        <f t="shared" si="11"/>
        <v>15.789473684210526</v>
      </c>
      <c r="AE64" s="1" t="s">
        <v>918</v>
      </c>
      <c r="AF64" s="1">
        <v>1</v>
      </c>
    </row>
    <row r="65" spans="1:32" x14ac:dyDescent="0.25">
      <c r="A65" s="1" t="s">
        <v>885</v>
      </c>
      <c r="B65" s="1" t="s">
        <v>81</v>
      </c>
      <c r="C65" s="1">
        <v>4</v>
      </c>
      <c r="D65" s="1">
        <v>4</v>
      </c>
      <c r="E65" s="1">
        <v>3</v>
      </c>
      <c r="F65" s="1">
        <v>0</v>
      </c>
      <c r="G65" s="1">
        <v>0</v>
      </c>
      <c r="H65" s="1">
        <v>1</v>
      </c>
      <c r="I65" s="1">
        <f t="shared" si="1"/>
        <v>33.333333333333329</v>
      </c>
      <c r="J65" s="1">
        <v>1</v>
      </c>
      <c r="K65" s="8">
        <f t="shared" si="2"/>
        <v>33.333333333333329</v>
      </c>
      <c r="L65" s="8">
        <v>1</v>
      </c>
      <c r="M65" s="8">
        <f t="shared" si="3"/>
        <v>33.333333333333329</v>
      </c>
      <c r="N65" s="1" t="s">
        <v>920</v>
      </c>
      <c r="O65" s="1"/>
      <c r="P65" s="1"/>
      <c r="S65" s="1" t="str">
        <f t="shared" si="4"/>
        <v>МОБУ "Жилинская СОШ"</v>
      </c>
      <c r="T65" s="1">
        <f t="shared" si="5"/>
        <v>4</v>
      </c>
      <c r="U65" s="1">
        <f t="shared" si="6"/>
        <v>4</v>
      </c>
      <c r="V65" s="1">
        <f t="shared" si="7"/>
        <v>3</v>
      </c>
      <c r="W65" s="1">
        <v>0</v>
      </c>
      <c r="X65" s="8">
        <f t="shared" si="8"/>
        <v>0</v>
      </c>
      <c r="Y65" s="8">
        <v>0</v>
      </c>
      <c r="Z65" s="8">
        <f t="shared" si="9"/>
        <v>0</v>
      </c>
      <c r="AA65" s="8">
        <v>2</v>
      </c>
      <c r="AB65" s="8">
        <f t="shared" si="10"/>
        <v>66.666666666666657</v>
      </c>
      <c r="AC65" s="8">
        <v>1</v>
      </c>
      <c r="AD65" s="8">
        <f t="shared" si="11"/>
        <v>33.333333333333329</v>
      </c>
      <c r="AE65" s="1" t="s">
        <v>919</v>
      </c>
      <c r="AF65" s="1">
        <v>0</v>
      </c>
    </row>
    <row r="66" spans="1:32" x14ac:dyDescent="0.25">
      <c r="A66" s="1" t="s">
        <v>886</v>
      </c>
      <c r="B66" s="1" t="s">
        <v>887</v>
      </c>
      <c r="C66" s="1">
        <v>4</v>
      </c>
      <c r="D66" s="1">
        <v>2</v>
      </c>
      <c r="E66" s="1">
        <v>2</v>
      </c>
      <c r="F66" s="1">
        <v>0</v>
      </c>
      <c r="G66" s="1">
        <v>0</v>
      </c>
      <c r="H66" s="1">
        <v>2</v>
      </c>
      <c r="I66" s="1">
        <f t="shared" si="1"/>
        <v>100</v>
      </c>
      <c r="J66" s="1">
        <v>0</v>
      </c>
      <c r="K66" s="8">
        <f t="shared" si="2"/>
        <v>0</v>
      </c>
      <c r="L66" s="8">
        <v>0</v>
      </c>
      <c r="M66" s="8">
        <f t="shared" si="3"/>
        <v>0</v>
      </c>
      <c r="N66" s="1" t="s">
        <v>921</v>
      </c>
      <c r="O66" s="1"/>
      <c r="P66" s="1"/>
      <c r="S66" s="1" t="str">
        <f t="shared" si="4"/>
        <v>Каменносарминския филиал МОБУ "Красногвардейская СОШ имени Марченко А.А."</v>
      </c>
      <c r="T66" s="1">
        <f t="shared" si="5"/>
        <v>4</v>
      </c>
      <c r="U66" s="1">
        <f t="shared" si="6"/>
        <v>2</v>
      </c>
      <c r="V66" s="1">
        <f t="shared" si="7"/>
        <v>2</v>
      </c>
      <c r="W66" s="1">
        <v>0</v>
      </c>
      <c r="X66" s="8">
        <f t="shared" si="8"/>
        <v>0</v>
      </c>
      <c r="Y66" s="8">
        <v>2</v>
      </c>
      <c r="Z66" s="8">
        <f t="shared" si="9"/>
        <v>100</v>
      </c>
      <c r="AA66" s="8">
        <v>0</v>
      </c>
      <c r="AB66" s="8">
        <f t="shared" si="10"/>
        <v>0</v>
      </c>
      <c r="AC66" s="8">
        <v>0</v>
      </c>
      <c r="AD66" s="8">
        <f t="shared" si="11"/>
        <v>0</v>
      </c>
      <c r="AE66" s="1" t="s">
        <v>920</v>
      </c>
      <c r="AF66" s="1">
        <v>0</v>
      </c>
    </row>
    <row r="67" spans="1:32" x14ac:dyDescent="0.25">
      <c r="A67" s="1" t="s">
        <v>888</v>
      </c>
      <c r="B67" s="1" t="s">
        <v>49</v>
      </c>
      <c r="C67" s="1">
        <v>4</v>
      </c>
      <c r="D67" s="1">
        <v>52</v>
      </c>
      <c r="E67" s="1">
        <v>48</v>
      </c>
      <c r="F67" s="1">
        <v>2</v>
      </c>
      <c r="G67" s="1">
        <v>4</v>
      </c>
      <c r="H67" s="1">
        <v>20</v>
      </c>
      <c r="I67" s="1">
        <f t="shared" si="1"/>
        <v>41.666666666666671</v>
      </c>
      <c r="J67" s="1">
        <v>26</v>
      </c>
      <c r="K67" s="8">
        <f t="shared" si="2"/>
        <v>54.166666666666664</v>
      </c>
      <c r="L67" s="8">
        <v>0</v>
      </c>
      <c r="M67" s="8">
        <f t="shared" si="3"/>
        <v>0</v>
      </c>
      <c r="N67" s="1" t="s">
        <v>922</v>
      </c>
      <c r="O67" s="1"/>
      <c r="P67" s="1"/>
      <c r="S67" s="1" t="str">
        <f t="shared" si="4"/>
        <v>МОБУ "Красногвардейская СОШ имени Марченко А.А."</v>
      </c>
      <c r="T67" s="1">
        <f t="shared" si="5"/>
        <v>4</v>
      </c>
      <c r="U67" s="1">
        <f t="shared" si="6"/>
        <v>52</v>
      </c>
      <c r="V67" s="1">
        <f t="shared" si="7"/>
        <v>48</v>
      </c>
      <c r="W67" s="1">
        <v>0</v>
      </c>
      <c r="X67" s="8">
        <f t="shared" si="8"/>
        <v>0</v>
      </c>
      <c r="Y67" s="8">
        <v>15</v>
      </c>
      <c r="Z67" s="8">
        <f t="shared" si="9"/>
        <v>31.25</v>
      </c>
      <c r="AA67" s="8">
        <v>29</v>
      </c>
      <c r="AB67" s="8">
        <f t="shared" si="10"/>
        <v>60.416666666666664</v>
      </c>
      <c r="AC67" s="8">
        <v>4</v>
      </c>
      <c r="AD67" s="8">
        <f t="shared" si="11"/>
        <v>8.3333333333333321</v>
      </c>
      <c r="AE67" s="1" t="s">
        <v>921</v>
      </c>
      <c r="AF67" s="1">
        <v>0</v>
      </c>
    </row>
    <row r="68" spans="1:32" x14ac:dyDescent="0.25">
      <c r="A68" s="1" t="s">
        <v>889</v>
      </c>
      <c r="B68" s="1" t="s">
        <v>890</v>
      </c>
      <c r="C68" s="1">
        <v>4</v>
      </c>
      <c r="D68" s="1">
        <v>5</v>
      </c>
      <c r="E68" s="1">
        <v>5</v>
      </c>
      <c r="F68" s="1">
        <v>1</v>
      </c>
      <c r="G68" s="1">
        <v>0.2</v>
      </c>
      <c r="H68" s="1">
        <v>2</v>
      </c>
      <c r="I68" s="1">
        <f t="shared" si="1"/>
        <v>40</v>
      </c>
      <c r="J68" s="1">
        <v>2</v>
      </c>
      <c r="K68" s="8">
        <f t="shared" si="2"/>
        <v>40</v>
      </c>
      <c r="L68" s="8">
        <v>0</v>
      </c>
      <c r="M68" s="8">
        <f t="shared" si="3"/>
        <v>0</v>
      </c>
      <c r="N68" s="1" t="s">
        <v>923</v>
      </c>
      <c r="O68" s="1"/>
      <c r="P68" s="1"/>
      <c r="S68" s="1" t="str">
        <f t="shared" si="4"/>
        <v>МОБУ " Новотёпловская ООШ"</v>
      </c>
      <c r="T68" s="1">
        <f t="shared" si="5"/>
        <v>4</v>
      </c>
      <c r="U68" s="1">
        <f t="shared" si="6"/>
        <v>5</v>
      </c>
      <c r="V68" s="1">
        <f t="shared" si="7"/>
        <v>5</v>
      </c>
      <c r="W68" s="1">
        <v>0</v>
      </c>
      <c r="X68" s="8">
        <f t="shared" si="8"/>
        <v>0</v>
      </c>
      <c r="Y68" s="8">
        <v>4</v>
      </c>
      <c r="Z68" s="8">
        <f t="shared" si="9"/>
        <v>80</v>
      </c>
      <c r="AA68" s="8">
        <v>1</v>
      </c>
      <c r="AB68" s="8">
        <f t="shared" si="10"/>
        <v>20</v>
      </c>
      <c r="AC68" s="8">
        <v>0</v>
      </c>
      <c r="AD68" s="8">
        <f t="shared" si="11"/>
        <v>0</v>
      </c>
      <c r="AE68" s="1" t="s">
        <v>922</v>
      </c>
      <c r="AF68" s="1">
        <v>1</v>
      </c>
    </row>
    <row r="69" spans="1:32" x14ac:dyDescent="0.25">
      <c r="A69" s="1" t="s">
        <v>891</v>
      </c>
      <c r="B69" s="1" t="s">
        <v>104</v>
      </c>
      <c r="C69" s="1">
        <v>4</v>
      </c>
      <c r="D69" s="1">
        <v>4</v>
      </c>
      <c r="E69" s="1">
        <v>4</v>
      </c>
      <c r="F69" s="1">
        <v>0</v>
      </c>
      <c r="G69" s="1">
        <v>0</v>
      </c>
      <c r="H69" s="1">
        <v>2</v>
      </c>
      <c r="I69" s="1">
        <f t="shared" si="1"/>
        <v>50</v>
      </c>
      <c r="J69" s="1">
        <v>2</v>
      </c>
      <c r="K69" s="8">
        <f t="shared" si="2"/>
        <v>50</v>
      </c>
      <c r="L69" s="8">
        <v>0</v>
      </c>
      <c r="M69" s="8">
        <f t="shared" si="3"/>
        <v>0</v>
      </c>
      <c r="N69" s="1" t="s">
        <v>924</v>
      </c>
      <c r="O69" s="1"/>
      <c r="P69" s="1"/>
      <c r="S69" s="1" t="str">
        <f t="shared" si="4"/>
        <v>МОБУ "Липовская ООШ"</v>
      </c>
      <c r="T69" s="1">
        <f t="shared" si="5"/>
        <v>4</v>
      </c>
      <c r="U69" s="1">
        <f t="shared" si="6"/>
        <v>4</v>
      </c>
      <c r="V69" s="1">
        <f t="shared" si="7"/>
        <v>4</v>
      </c>
      <c r="W69" s="1">
        <v>0</v>
      </c>
      <c r="X69" s="8">
        <f t="shared" si="8"/>
        <v>0</v>
      </c>
      <c r="Y69" s="8">
        <v>1</v>
      </c>
      <c r="Z69" s="8">
        <f t="shared" si="9"/>
        <v>25</v>
      </c>
      <c r="AA69" s="8">
        <v>1</v>
      </c>
      <c r="AB69" s="8">
        <f t="shared" si="10"/>
        <v>25</v>
      </c>
      <c r="AC69" s="8">
        <v>2</v>
      </c>
      <c r="AD69" s="8">
        <f t="shared" si="11"/>
        <v>50</v>
      </c>
      <c r="AE69" s="1" t="s">
        <v>923</v>
      </c>
      <c r="AF69" s="1">
        <v>0</v>
      </c>
    </row>
    <row r="70" spans="1:32" x14ac:dyDescent="0.25">
      <c r="A70" s="1" t="s">
        <v>892</v>
      </c>
      <c r="B70" s="1" t="s">
        <v>50</v>
      </c>
      <c r="C70" s="1">
        <v>4</v>
      </c>
      <c r="D70" s="1">
        <v>42</v>
      </c>
      <c r="E70" s="1">
        <v>40</v>
      </c>
      <c r="F70" s="1">
        <v>4</v>
      </c>
      <c r="G70" s="1">
        <v>10</v>
      </c>
      <c r="H70" s="1">
        <v>27</v>
      </c>
      <c r="I70" s="1">
        <f t="shared" si="1"/>
        <v>67.5</v>
      </c>
      <c r="J70" s="1">
        <v>8</v>
      </c>
      <c r="K70" s="8">
        <f t="shared" si="2"/>
        <v>20</v>
      </c>
      <c r="L70" s="8">
        <v>1</v>
      </c>
      <c r="M70" s="8">
        <f t="shared" si="3"/>
        <v>2.5</v>
      </c>
      <c r="N70" s="1" t="s">
        <v>925</v>
      </c>
      <c r="O70" s="1"/>
      <c r="P70" s="1"/>
      <c r="S70" s="1" t="str">
        <f t="shared" si="4"/>
        <v>МОБУ "Палимовская СОШ"</v>
      </c>
      <c r="T70" s="1">
        <f t="shared" si="5"/>
        <v>4</v>
      </c>
      <c r="U70" s="1">
        <f t="shared" si="6"/>
        <v>42</v>
      </c>
      <c r="V70" s="1">
        <f t="shared" si="7"/>
        <v>40</v>
      </c>
      <c r="W70" s="1">
        <v>0</v>
      </c>
      <c r="X70" s="8">
        <f t="shared" si="8"/>
        <v>0</v>
      </c>
      <c r="Y70" s="8">
        <v>16</v>
      </c>
      <c r="Z70" s="8">
        <f t="shared" si="9"/>
        <v>40</v>
      </c>
      <c r="AA70" s="8">
        <v>19</v>
      </c>
      <c r="AB70" s="8">
        <f t="shared" si="10"/>
        <v>47.5</v>
      </c>
      <c r="AC70" s="8">
        <v>5</v>
      </c>
      <c r="AD70" s="8">
        <f t="shared" si="11"/>
        <v>12.5</v>
      </c>
      <c r="AE70" s="1" t="s">
        <v>924</v>
      </c>
      <c r="AF70" s="1">
        <v>0</v>
      </c>
    </row>
    <row r="71" spans="1:32" x14ac:dyDescent="0.25">
      <c r="A71" s="1" t="s">
        <v>893</v>
      </c>
      <c r="B71" s="1" t="s">
        <v>51</v>
      </c>
      <c r="C71" s="1">
        <v>4</v>
      </c>
      <c r="D71" s="1">
        <v>12</v>
      </c>
      <c r="E71" s="1">
        <v>8</v>
      </c>
      <c r="F71" s="1">
        <v>4</v>
      </c>
      <c r="G71" s="1">
        <v>50</v>
      </c>
      <c r="H71" s="1">
        <v>3</v>
      </c>
      <c r="I71" s="1">
        <f t="shared" si="1"/>
        <v>37.5</v>
      </c>
      <c r="J71" s="1">
        <v>1</v>
      </c>
      <c r="K71" s="8">
        <f t="shared" si="2"/>
        <v>12.5</v>
      </c>
      <c r="L71" s="8">
        <v>0</v>
      </c>
      <c r="M71" s="8">
        <f t="shared" si="3"/>
        <v>0</v>
      </c>
      <c r="N71" s="1" t="s">
        <v>926</v>
      </c>
      <c r="O71" s="1"/>
      <c r="P71" s="1"/>
      <c r="S71" s="1" t="str">
        <f t="shared" si="4"/>
        <v>МОБУ "Подколкинская СОШ"</v>
      </c>
      <c r="T71" s="1">
        <f t="shared" si="5"/>
        <v>4</v>
      </c>
      <c r="U71" s="1">
        <f t="shared" si="6"/>
        <v>12</v>
      </c>
      <c r="V71" s="1">
        <f t="shared" si="7"/>
        <v>8</v>
      </c>
      <c r="W71" s="1">
        <v>4</v>
      </c>
      <c r="X71" s="8">
        <f t="shared" si="8"/>
        <v>50</v>
      </c>
      <c r="Y71" s="8">
        <v>3</v>
      </c>
      <c r="Z71" s="8">
        <f t="shared" si="9"/>
        <v>37.5</v>
      </c>
      <c r="AA71" s="8">
        <v>1</v>
      </c>
      <c r="AB71" s="8">
        <f t="shared" si="10"/>
        <v>12.5</v>
      </c>
      <c r="AC71" s="8">
        <v>0</v>
      </c>
      <c r="AD71" s="8">
        <f t="shared" si="11"/>
        <v>0</v>
      </c>
      <c r="AE71" s="1" t="s">
        <v>925</v>
      </c>
      <c r="AF71" s="1">
        <v>5</v>
      </c>
    </row>
    <row r="72" spans="1:32" x14ac:dyDescent="0.25">
      <c r="A72" s="1" t="s">
        <v>894</v>
      </c>
      <c r="B72" s="1" t="s">
        <v>53</v>
      </c>
      <c r="C72" s="1">
        <v>4</v>
      </c>
      <c r="D72" s="1">
        <v>5</v>
      </c>
      <c r="E72" s="1">
        <v>5</v>
      </c>
      <c r="F72" s="1">
        <v>2</v>
      </c>
      <c r="G72" s="1">
        <v>40</v>
      </c>
      <c r="H72" s="1">
        <v>2</v>
      </c>
      <c r="I72" s="1">
        <f t="shared" si="1"/>
        <v>40</v>
      </c>
      <c r="J72" s="1">
        <v>1</v>
      </c>
      <c r="K72" s="8">
        <f t="shared" si="2"/>
        <v>20</v>
      </c>
      <c r="L72" s="8">
        <v>0</v>
      </c>
      <c r="M72" s="8">
        <f t="shared" si="3"/>
        <v>0</v>
      </c>
      <c r="N72" s="1" t="s">
        <v>927</v>
      </c>
      <c r="O72" s="1"/>
      <c r="P72" s="1"/>
      <c r="S72" s="1" t="str">
        <f t="shared" si="4"/>
        <v>МОБУ "Троицкая СОШ"</v>
      </c>
      <c r="T72" s="1">
        <f t="shared" si="5"/>
        <v>4</v>
      </c>
      <c r="U72" s="1">
        <f t="shared" si="6"/>
        <v>5</v>
      </c>
      <c r="V72" s="1">
        <f t="shared" si="7"/>
        <v>5</v>
      </c>
      <c r="W72" s="1">
        <v>1</v>
      </c>
      <c r="X72" s="8">
        <f t="shared" si="8"/>
        <v>20</v>
      </c>
      <c r="Y72" s="8">
        <v>3</v>
      </c>
      <c r="Z72" s="8">
        <f t="shared" si="9"/>
        <v>60</v>
      </c>
      <c r="AA72" s="8">
        <v>1</v>
      </c>
      <c r="AB72" s="8">
        <f t="shared" si="10"/>
        <v>20</v>
      </c>
      <c r="AC72" s="8">
        <v>0</v>
      </c>
      <c r="AD72" s="8">
        <f t="shared" si="11"/>
        <v>0</v>
      </c>
      <c r="AE72" s="1" t="s">
        <v>926</v>
      </c>
      <c r="AF72" s="1">
        <v>2</v>
      </c>
    </row>
    <row r="73" spans="1:32" x14ac:dyDescent="0.25">
      <c r="A73" s="1" t="s">
        <v>895</v>
      </c>
      <c r="B73" s="1" t="s">
        <v>896</v>
      </c>
      <c r="C73" s="1">
        <v>4</v>
      </c>
      <c r="D73" s="1">
        <v>6</v>
      </c>
      <c r="E73" s="1">
        <v>6</v>
      </c>
      <c r="F73" s="1">
        <v>2</v>
      </c>
      <c r="G73" s="1">
        <v>33</v>
      </c>
      <c r="H73" s="1">
        <v>3</v>
      </c>
      <c r="I73" s="1">
        <f t="shared" si="1"/>
        <v>50</v>
      </c>
      <c r="J73" s="1">
        <v>1</v>
      </c>
      <c r="K73" s="8">
        <f t="shared" si="2"/>
        <v>16.666666666666664</v>
      </c>
      <c r="L73" s="8">
        <v>0</v>
      </c>
      <c r="M73" s="8">
        <f t="shared" si="3"/>
        <v>0</v>
      </c>
      <c r="N73" s="1" t="s">
        <v>928</v>
      </c>
      <c r="O73" s="1"/>
      <c r="P73" s="1"/>
      <c r="S73" s="1" t="str">
        <f t="shared" si="4"/>
        <v>филиал "Березовский имени Миронова Г.г."</v>
      </c>
      <c r="T73" s="1">
        <f t="shared" si="5"/>
        <v>4</v>
      </c>
      <c r="U73" s="1">
        <f t="shared" si="6"/>
        <v>6</v>
      </c>
      <c r="V73" s="1">
        <f t="shared" si="7"/>
        <v>6</v>
      </c>
      <c r="W73" s="1">
        <v>0</v>
      </c>
      <c r="X73" s="8">
        <f t="shared" si="8"/>
        <v>0</v>
      </c>
      <c r="Y73" s="8">
        <v>4</v>
      </c>
      <c r="Z73" s="8">
        <f t="shared" si="9"/>
        <v>66.666666666666657</v>
      </c>
      <c r="AA73" s="8">
        <v>2</v>
      </c>
      <c r="AB73" s="8">
        <f t="shared" si="10"/>
        <v>33.333333333333329</v>
      </c>
      <c r="AC73" s="8">
        <v>0</v>
      </c>
      <c r="AD73" s="8">
        <f t="shared" si="11"/>
        <v>0</v>
      </c>
      <c r="AE73" s="1" t="s">
        <v>927</v>
      </c>
      <c r="AF73" s="1">
        <v>2</v>
      </c>
    </row>
    <row r="74" spans="1:32" x14ac:dyDescent="0.25">
      <c r="A74" s="1" t="s">
        <v>897</v>
      </c>
      <c r="B74" s="1" t="s">
        <v>102</v>
      </c>
      <c r="C74" s="1">
        <v>4</v>
      </c>
      <c r="D74" s="1">
        <v>4</v>
      </c>
      <c r="E74" s="1">
        <v>4</v>
      </c>
      <c r="F74" s="1">
        <v>1</v>
      </c>
      <c r="G74" s="1">
        <v>25</v>
      </c>
      <c r="H74" s="1">
        <v>1</v>
      </c>
      <c r="I74" s="1">
        <f t="shared" si="1"/>
        <v>25</v>
      </c>
      <c r="J74" s="1">
        <v>2</v>
      </c>
      <c r="K74" s="8">
        <f t="shared" si="2"/>
        <v>50</v>
      </c>
      <c r="L74" s="8">
        <v>0</v>
      </c>
      <c r="M74" s="8">
        <f t="shared" si="3"/>
        <v>0</v>
      </c>
      <c r="N74" s="1" t="s">
        <v>929</v>
      </c>
      <c r="O74" s="1"/>
      <c r="P74" s="1"/>
      <c r="S74" s="1" t="str">
        <f t="shared" si="4"/>
        <v>МОБУ "Краснослободская ООШ"</v>
      </c>
      <c r="T74" s="1">
        <f t="shared" si="5"/>
        <v>4</v>
      </c>
      <c r="U74" s="1">
        <f t="shared" si="6"/>
        <v>4</v>
      </c>
      <c r="V74" s="1">
        <f t="shared" si="7"/>
        <v>4</v>
      </c>
      <c r="W74" s="1">
        <v>0</v>
      </c>
      <c r="X74" s="8">
        <f t="shared" si="8"/>
        <v>0</v>
      </c>
      <c r="Y74" s="8">
        <v>3</v>
      </c>
      <c r="Z74" s="8">
        <f t="shared" si="9"/>
        <v>75</v>
      </c>
      <c r="AA74" s="8">
        <v>1</v>
      </c>
      <c r="AB74" s="8">
        <f t="shared" si="10"/>
        <v>25</v>
      </c>
      <c r="AC74" s="8">
        <v>0</v>
      </c>
      <c r="AD74" s="8">
        <f t="shared" si="11"/>
        <v>0</v>
      </c>
      <c r="AE74" s="1" t="s">
        <v>928</v>
      </c>
      <c r="AF74" s="1"/>
    </row>
    <row r="75" spans="1:32" x14ac:dyDescent="0.25">
      <c r="A75" s="1" t="s">
        <v>898</v>
      </c>
      <c r="B75" s="1" t="s">
        <v>80</v>
      </c>
      <c r="C75" s="1">
        <v>4</v>
      </c>
      <c r="D75" s="1">
        <v>6</v>
      </c>
      <c r="E75" s="1">
        <v>5</v>
      </c>
      <c r="F75" s="1">
        <v>0</v>
      </c>
      <c r="G75" s="1">
        <v>0</v>
      </c>
      <c r="H75" s="1">
        <v>3</v>
      </c>
      <c r="I75" s="1">
        <f t="shared" si="1"/>
        <v>60</v>
      </c>
      <c r="J75" s="1">
        <v>1</v>
      </c>
      <c r="K75" s="8">
        <f t="shared" si="2"/>
        <v>20</v>
      </c>
      <c r="L75" s="8">
        <v>1</v>
      </c>
      <c r="M75" s="8">
        <f t="shared" si="3"/>
        <v>20</v>
      </c>
      <c r="N75" s="1"/>
      <c r="O75" s="1"/>
      <c r="P75" s="1"/>
      <c r="S75" s="1" t="str">
        <f t="shared" si="4"/>
        <v>МОБУ "Державинская СОШ"</v>
      </c>
      <c r="T75" s="1">
        <f t="shared" si="5"/>
        <v>4</v>
      </c>
      <c r="U75" s="1">
        <f t="shared" si="6"/>
        <v>6</v>
      </c>
      <c r="V75" s="1">
        <f t="shared" si="7"/>
        <v>5</v>
      </c>
      <c r="W75" s="1">
        <v>0</v>
      </c>
      <c r="X75" s="8">
        <f t="shared" si="8"/>
        <v>0</v>
      </c>
      <c r="Y75" s="8">
        <v>2</v>
      </c>
      <c r="Z75" s="8">
        <f t="shared" si="9"/>
        <v>40</v>
      </c>
      <c r="AA75" s="8">
        <v>1</v>
      </c>
      <c r="AB75" s="8">
        <f t="shared" si="10"/>
        <v>20</v>
      </c>
      <c r="AC75" s="8">
        <v>2</v>
      </c>
      <c r="AD75" s="8">
        <f t="shared" si="11"/>
        <v>40</v>
      </c>
      <c r="AE75" s="1" t="s">
        <v>929</v>
      </c>
      <c r="AF75" s="1">
        <v>0</v>
      </c>
    </row>
    <row r="76" spans="1:3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8"/>
      <c r="L76" s="8"/>
      <c r="M76" s="8"/>
      <c r="N76" s="1"/>
      <c r="O76" s="1"/>
      <c r="P76" s="1"/>
      <c r="S76" s="1">
        <f t="shared" si="4"/>
        <v>0</v>
      </c>
      <c r="T76" s="1">
        <f t="shared" si="5"/>
        <v>0</v>
      </c>
      <c r="U76" s="1">
        <f t="shared" si="6"/>
        <v>0</v>
      </c>
      <c r="V76" s="1">
        <f t="shared" si="7"/>
        <v>0</v>
      </c>
      <c r="W76" s="1"/>
      <c r="X76" s="8"/>
      <c r="Y76" s="8"/>
      <c r="Z76" s="8"/>
      <c r="AA76" s="8"/>
      <c r="AB76" s="8"/>
      <c r="AC76" s="8"/>
      <c r="AD76" s="8"/>
      <c r="AE76" s="1"/>
      <c r="AF76" s="1"/>
    </row>
    <row r="77" spans="1:3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8"/>
      <c r="L77" s="8"/>
      <c r="M77" s="8"/>
      <c r="N77" s="1"/>
      <c r="O77" s="1"/>
      <c r="P77" s="1"/>
      <c r="S77" s="1">
        <f t="shared" si="4"/>
        <v>0</v>
      </c>
      <c r="T77" s="1">
        <f t="shared" si="5"/>
        <v>0</v>
      </c>
      <c r="U77" s="1">
        <f t="shared" si="6"/>
        <v>0</v>
      </c>
      <c r="V77" s="1">
        <f t="shared" si="7"/>
        <v>0</v>
      </c>
      <c r="W77" s="1"/>
      <c r="X77" s="8"/>
      <c r="Y77" s="8"/>
      <c r="Z77" s="8"/>
      <c r="AA77" s="8"/>
      <c r="AB77" s="8"/>
      <c r="AC77" s="8"/>
      <c r="AD77" s="8"/>
      <c r="AE77" s="1"/>
      <c r="AF77" s="1"/>
    </row>
    <row r="78" spans="1:32" x14ac:dyDescent="0.25">
      <c r="A78" s="1"/>
      <c r="B78" s="1" t="s">
        <v>135</v>
      </c>
      <c r="C78" s="1">
        <f>SUM(C45:C77)</f>
        <v>124</v>
      </c>
      <c r="D78" s="1">
        <f>SUM(D45:D77)</f>
        <v>393</v>
      </c>
      <c r="E78" s="1">
        <f>SUM(E45:E77)</f>
        <v>362</v>
      </c>
      <c r="F78" s="1">
        <f>SUM(F45:F77)</f>
        <v>48</v>
      </c>
      <c r="G78" s="1">
        <f>F78/E78*100</f>
        <v>13.259668508287293</v>
      </c>
      <c r="H78" s="1">
        <f>SUM(H45:H77)</f>
        <v>165</v>
      </c>
      <c r="I78" s="1">
        <f t="shared" si="1"/>
        <v>45.58011049723757</v>
      </c>
      <c r="J78" s="1">
        <f>SUM(J45:J77)</f>
        <v>123</v>
      </c>
      <c r="K78" s="8">
        <f t="shared" si="2"/>
        <v>33.97790055248619</v>
      </c>
      <c r="L78" s="8">
        <f>SUM(L45:L77)</f>
        <v>26</v>
      </c>
      <c r="M78" s="8">
        <f t="shared" si="3"/>
        <v>7.1823204419889501</v>
      </c>
      <c r="N78" s="1"/>
      <c r="O78" s="1"/>
      <c r="P78" s="1"/>
      <c r="S78" s="1" t="str">
        <f t="shared" si="4"/>
        <v>Итого</v>
      </c>
      <c r="T78" s="1">
        <f t="shared" si="5"/>
        <v>124</v>
      </c>
      <c r="U78" s="1">
        <f t="shared" si="6"/>
        <v>393</v>
      </c>
      <c r="V78" s="1">
        <f t="shared" si="7"/>
        <v>362</v>
      </c>
      <c r="W78" s="1">
        <f>SUM(W45:W77)</f>
        <v>30</v>
      </c>
      <c r="X78" s="8">
        <f t="shared" si="8"/>
        <v>8.2872928176795568</v>
      </c>
      <c r="Y78" s="8">
        <f>SUM(Y45:Y77)</f>
        <v>149</v>
      </c>
      <c r="Z78" s="8">
        <f t="shared" si="9"/>
        <v>41.160220994475139</v>
      </c>
      <c r="AA78" s="8">
        <f>SUM(AA45:AA77)</f>
        <v>128</v>
      </c>
      <c r="AB78" s="8">
        <f t="shared" si="10"/>
        <v>35.359116022099442</v>
      </c>
      <c r="AC78" s="8">
        <f>SUM(AC45:AC77)</f>
        <v>57</v>
      </c>
      <c r="AD78" s="8">
        <f t="shared" si="11"/>
        <v>15.745856353591158</v>
      </c>
      <c r="AE78" s="1"/>
      <c r="AF78" s="1"/>
    </row>
    <row r="79" spans="1:32" x14ac:dyDescent="0.25">
      <c r="S79" s="1"/>
      <c r="T79" s="1"/>
      <c r="U79" s="1"/>
      <c r="V79" s="1"/>
      <c r="W79" s="1"/>
      <c r="X79" s="8"/>
      <c r="Y79" s="8"/>
      <c r="Z79" s="8"/>
      <c r="AA79" s="8"/>
      <c r="AB79" s="8"/>
      <c r="AC79" s="8"/>
      <c r="AD79" s="8"/>
      <c r="AE79" s="1"/>
      <c r="AF79" s="1"/>
    </row>
    <row r="80" spans="1:32" x14ac:dyDescent="0.25">
      <c r="A80" s="93"/>
      <c r="B80" s="93" t="s">
        <v>614</v>
      </c>
      <c r="C80" s="94">
        <v>43087</v>
      </c>
    </row>
    <row r="81" spans="1:19" x14ac:dyDescent="0.25">
      <c r="A81" s="175" t="s">
        <v>124</v>
      </c>
      <c r="B81" s="175" t="s">
        <v>77</v>
      </c>
      <c r="C81" s="175" t="s">
        <v>61</v>
      </c>
      <c r="D81" s="175" t="s">
        <v>141</v>
      </c>
      <c r="E81" s="175" t="s">
        <v>615</v>
      </c>
      <c r="F81" s="175" t="s">
        <v>616</v>
      </c>
      <c r="G81" s="175" t="s">
        <v>617</v>
      </c>
      <c r="H81" s="175"/>
      <c r="I81" s="175" t="s">
        <v>618</v>
      </c>
      <c r="J81" s="175"/>
      <c r="K81" s="175" t="s">
        <v>619</v>
      </c>
      <c r="L81" s="175"/>
      <c r="M81" s="175" t="s">
        <v>620</v>
      </c>
      <c r="N81" s="175"/>
      <c r="O81" s="175" t="s">
        <v>621</v>
      </c>
      <c r="P81" s="175"/>
      <c r="Q81" s="175" t="s">
        <v>127</v>
      </c>
    </row>
    <row r="82" spans="1:19" ht="28.5" x14ac:dyDescent="0.25">
      <c r="A82" s="175"/>
      <c r="B82" s="175"/>
      <c r="C82" s="175"/>
      <c r="D82" s="175"/>
      <c r="E82" s="175"/>
      <c r="F82" s="175"/>
      <c r="G82" s="102" t="s">
        <v>64</v>
      </c>
      <c r="H82" s="102" t="s">
        <v>65</v>
      </c>
      <c r="I82" s="102" t="s">
        <v>64</v>
      </c>
      <c r="J82" s="102" t="s">
        <v>65</v>
      </c>
      <c r="K82" s="102" t="s">
        <v>64</v>
      </c>
      <c r="L82" s="102" t="s">
        <v>65</v>
      </c>
      <c r="M82" s="102" t="s">
        <v>64</v>
      </c>
      <c r="N82" s="102" t="s">
        <v>65</v>
      </c>
      <c r="O82" s="102" t="s">
        <v>64</v>
      </c>
      <c r="P82" s="102" t="s">
        <v>65</v>
      </c>
      <c r="Q82" s="175"/>
      <c r="R82" s="140"/>
      <c r="S82" s="140"/>
    </row>
    <row r="83" spans="1:19" x14ac:dyDescent="0.25">
      <c r="A83" s="144">
        <v>1</v>
      </c>
      <c r="B83" s="144" t="s">
        <v>53</v>
      </c>
      <c r="C83" s="144">
        <v>4</v>
      </c>
      <c r="D83" s="144">
        <v>6</v>
      </c>
      <c r="E83" s="144">
        <v>5</v>
      </c>
      <c r="F83" s="144">
        <v>83</v>
      </c>
      <c r="G83" s="145">
        <v>2</v>
      </c>
      <c r="H83" s="145">
        <v>40</v>
      </c>
      <c r="I83" s="145">
        <v>0</v>
      </c>
      <c r="J83" s="145">
        <v>0</v>
      </c>
      <c r="K83" s="145">
        <v>2</v>
      </c>
      <c r="L83" s="145">
        <v>40</v>
      </c>
      <c r="M83" s="145">
        <v>1</v>
      </c>
      <c r="N83" s="145">
        <v>20</v>
      </c>
      <c r="O83" s="145">
        <v>3</v>
      </c>
      <c r="P83" s="145">
        <v>60</v>
      </c>
      <c r="Q83" s="145">
        <v>2</v>
      </c>
      <c r="R83" s="140"/>
      <c r="S83" s="140"/>
    </row>
    <row r="84" spans="1:19" x14ac:dyDescent="0.25">
      <c r="A84" s="144">
        <v>2</v>
      </c>
      <c r="B84" s="144" t="s">
        <v>1619</v>
      </c>
      <c r="C84" s="144">
        <v>4</v>
      </c>
      <c r="D84" s="144">
        <v>5</v>
      </c>
      <c r="E84" s="144">
        <v>4</v>
      </c>
      <c r="F84" s="144">
        <v>80</v>
      </c>
      <c r="G84" s="144">
        <v>1</v>
      </c>
      <c r="H84" s="144">
        <v>25</v>
      </c>
      <c r="I84" s="144">
        <v>0</v>
      </c>
      <c r="J84" s="144">
        <v>0</v>
      </c>
      <c r="K84" s="144">
        <v>1</v>
      </c>
      <c r="L84" s="144">
        <v>25</v>
      </c>
      <c r="M84" s="144">
        <v>2</v>
      </c>
      <c r="N84" s="144">
        <v>50</v>
      </c>
      <c r="O84" s="144">
        <v>3</v>
      </c>
      <c r="P84" s="144">
        <v>75</v>
      </c>
      <c r="Q84" s="144">
        <v>0</v>
      </c>
      <c r="R84" s="141"/>
      <c r="S84" s="141"/>
    </row>
    <row r="85" spans="1:19" x14ac:dyDescent="0.25">
      <c r="A85" s="144">
        <v>3</v>
      </c>
      <c r="B85" s="144" t="s">
        <v>78</v>
      </c>
      <c r="C85" s="144">
        <v>4</v>
      </c>
      <c r="D85" s="144">
        <v>21</v>
      </c>
      <c r="E85" s="144">
        <v>19</v>
      </c>
      <c r="F85" s="144">
        <v>90.4</v>
      </c>
      <c r="G85" s="145">
        <v>2</v>
      </c>
      <c r="H85" s="145">
        <v>10.5</v>
      </c>
      <c r="I85" s="145">
        <v>7</v>
      </c>
      <c r="J85" s="145">
        <v>36.799999999999997</v>
      </c>
      <c r="K85" s="145">
        <v>8</v>
      </c>
      <c r="L85" s="145">
        <v>42.1</v>
      </c>
      <c r="M85" s="145">
        <v>2</v>
      </c>
      <c r="N85" s="145">
        <v>10.5</v>
      </c>
      <c r="O85" s="145">
        <v>10</v>
      </c>
      <c r="P85" s="145">
        <v>52.6</v>
      </c>
      <c r="Q85" s="145">
        <v>3</v>
      </c>
      <c r="R85" s="141"/>
      <c r="S85" s="141"/>
    </row>
    <row r="86" spans="1:19" x14ac:dyDescent="0.25">
      <c r="A86" s="144">
        <v>4</v>
      </c>
      <c r="B86" s="144" t="s">
        <v>1009</v>
      </c>
      <c r="C86" s="144">
        <v>4</v>
      </c>
      <c r="D86" s="144">
        <v>7</v>
      </c>
      <c r="E86" s="144">
        <v>7</v>
      </c>
      <c r="F86" s="144">
        <v>100</v>
      </c>
      <c r="G86" s="145">
        <v>2</v>
      </c>
      <c r="H86" s="145">
        <v>28</v>
      </c>
      <c r="I86" s="145">
        <v>4</v>
      </c>
      <c r="J86" s="145">
        <v>58</v>
      </c>
      <c r="K86" s="145">
        <v>1</v>
      </c>
      <c r="L86" s="145">
        <v>14</v>
      </c>
      <c r="M86" s="145">
        <v>0</v>
      </c>
      <c r="N86" s="145">
        <v>0</v>
      </c>
      <c r="O86" s="145">
        <v>1</v>
      </c>
      <c r="P86" s="145">
        <v>14</v>
      </c>
      <c r="Q86" s="145">
        <v>1</v>
      </c>
      <c r="R86" s="141"/>
      <c r="S86" s="141"/>
    </row>
    <row r="87" spans="1:19" x14ac:dyDescent="0.25">
      <c r="A87" s="144">
        <v>5</v>
      </c>
      <c r="B87" s="144" t="s">
        <v>102</v>
      </c>
      <c r="C87" s="144">
        <v>4</v>
      </c>
      <c r="D87" s="144">
        <v>4</v>
      </c>
      <c r="E87" s="144">
        <v>4</v>
      </c>
      <c r="F87" s="144">
        <v>100</v>
      </c>
      <c r="G87" s="145">
        <v>0</v>
      </c>
      <c r="H87" s="145">
        <v>0</v>
      </c>
      <c r="I87" s="145">
        <v>2</v>
      </c>
      <c r="J87" s="145">
        <v>50</v>
      </c>
      <c r="K87" s="145">
        <v>2</v>
      </c>
      <c r="L87" s="145">
        <v>50</v>
      </c>
      <c r="M87" s="145">
        <v>0</v>
      </c>
      <c r="N87" s="145">
        <v>0</v>
      </c>
      <c r="O87" s="145">
        <v>2</v>
      </c>
      <c r="P87" s="145">
        <v>50</v>
      </c>
      <c r="Q87" s="145">
        <v>0</v>
      </c>
      <c r="R87" s="141"/>
      <c r="S87" s="141"/>
    </row>
    <row r="88" spans="1:19" x14ac:dyDescent="0.25">
      <c r="A88" s="144">
        <v>6</v>
      </c>
      <c r="B88" s="144" t="s">
        <v>1620</v>
      </c>
      <c r="C88" s="144">
        <v>4</v>
      </c>
      <c r="D88" s="144">
        <v>5</v>
      </c>
      <c r="E88" s="144">
        <v>5</v>
      </c>
      <c r="F88" s="144">
        <v>100</v>
      </c>
      <c r="G88" s="145">
        <v>0</v>
      </c>
      <c r="H88" s="145">
        <v>0</v>
      </c>
      <c r="I88" s="145">
        <v>1</v>
      </c>
      <c r="J88" s="145">
        <v>20</v>
      </c>
      <c r="K88" s="145">
        <v>4</v>
      </c>
      <c r="L88" s="145">
        <v>80</v>
      </c>
      <c r="M88" s="145">
        <v>0</v>
      </c>
      <c r="N88" s="145">
        <v>0</v>
      </c>
      <c r="O88" s="145">
        <v>4</v>
      </c>
      <c r="P88" s="145">
        <v>80</v>
      </c>
      <c r="Q88" s="145">
        <v>0</v>
      </c>
      <c r="R88" s="141"/>
      <c r="S88" s="141"/>
    </row>
    <row r="89" spans="1:19" x14ac:dyDescent="0.25">
      <c r="A89" s="144">
        <v>7</v>
      </c>
      <c r="B89" s="144" t="s">
        <v>76</v>
      </c>
      <c r="C89" s="144">
        <v>4</v>
      </c>
      <c r="D89" s="144">
        <v>26</v>
      </c>
      <c r="E89" s="144">
        <v>26</v>
      </c>
      <c r="F89" s="144">
        <v>100</v>
      </c>
      <c r="G89" s="145">
        <v>2</v>
      </c>
      <c r="H89" s="145">
        <v>8</v>
      </c>
      <c r="I89" s="145">
        <v>16</v>
      </c>
      <c r="J89" s="145">
        <v>62</v>
      </c>
      <c r="K89" s="145">
        <v>5</v>
      </c>
      <c r="L89" s="145">
        <v>19</v>
      </c>
      <c r="M89" s="145">
        <v>3</v>
      </c>
      <c r="N89" s="145">
        <v>12</v>
      </c>
      <c r="O89" s="145">
        <v>8</v>
      </c>
      <c r="P89" s="145">
        <v>31</v>
      </c>
      <c r="Q89" s="145">
        <v>2</v>
      </c>
      <c r="R89" s="141"/>
      <c r="S89" s="141"/>
    </row>
    <row r="90" spans="1:19" x14ac:dyDescent="0.25">
      <c r="A90" s="144">
        <v>8</v>
      </c>
      <c r="B90" s="144" t="s">
        <v>51</v>
      </c>
      <c r="C90" s="144">
        <v>4</v>
      </c>
      <c r="D90" s="144">
        <v>10</v>
      </c>
      <c r="E90" s="144">
        <v>10</v>
      </c>
      <c r="F90" s="144">
        <v>100</v>
      </c>
      <c r="G90" s="145">
        <v>3</v>
      </c>
      <c r="H90" s="145">
        <v>30</v>
      </c>
      <c r="I90" s="145">
        <v>6</v>
      </c>
      <c r="J90" s="145">
        <v>60</v>
      </c>
      <c r="K90" s="145">
        <v>1</v>
      </c>
      <c r="L90" s="145">
        <v>10</v>
      </c>
      <c r="M90" s="145">
        <v>0</v>
      </c>
      <c r="N90" s="145">
        <v>0</v>
      </c>
      <c r="O90" s="145">
        <v>1</v>
      </c>
      <c r="P90" s="145">
        <v>10</v>
      </c>
      <c r="Q90" s="145">
        <v>3</v>
      </c>
      <c r="R90" s="141"/>
      <c r="S90" s="141"/>
    </row>
    <row r="91" spans="1:19" x14ac:dyDescent="0.25">
      <c r="A91" s="144">
        <v>9</v>
      </c>
      <c r="B91" s="144" t="s">
        <v>49</v>
      </c>
      <c r="C91" s="144">
        <v>4</v>
      </c>
      <c r="D91" s="144">
        <v>53</v>
      </c>
      <c r="E91" s="144">
        <v>43</v>
      </c>
      <c r="F91" s="144">
        <v>81.099999999999994</v>
      </c>
      <c r="G91" s="144">
        <v>0</v>
      </c>
      <c r="H91" s="144">
        <v>0</v>
      </c>
      <c r="I91" s="144">
        <v>16</v>
      </c>
      <c r="J91" s="144">
        <v>37.200000000000003</v>
      </c>
      <c r="K91" s="144">
        <v>24</v>
      </c>
      <c r="L91" s="144">
        <v>55.8</v>
      </c>
      <c r="M91" s="144">
        <v>3</v>
      </c>
      <c r="N91" s="144">
        <v>7</v>
      </c>
      <c r="O91" s="144">
        <v>27</v>
      </c>
      <c r="P91" s="144">
        <v>62.8</v>
      </c>
      <c r="Q91" s="144">
        <v>0</v>
      </c>
      <c r="R91" s="141"/>
      <c r="S91" s="141"/>
    </row>
    <row r="92" spans="1:19" x14ac:dyDescent="0.25">
      <c r="A92" s="144">
        <v>10</v>
      </c>
      <c r="B92" s="144" t="s">
        <v>236</v>
      </c>
      <c r="C92" s="144">
        <v>4</v>
      </c>
      <c r="D92" s="144">
        <v>18</v>
      </c>
      <c r="E92" s="144">
        <v>17</v>
      </c>
      <c r="F92" s="144">
        <v>94</v>
      </c>
      <c r="G92" s="145">
        <v>1</v>
      </c>
      <c r="H92" s="145">
        <v>6</v>
      </c>
      <c r="I92" s="145">
        <v>7</v>
      </c>
      <c r="J92" s="145">
        <v>41</v>
      </c>
      <c r="K92" s="145">
        <v>6</v>
      </c>
      <c r="L92" s="145">
        <v>35</v>
      </c>
      <c r="M92" s="145">
        <v>3</v>
      </c>
      <c r="N92" s="145">
        <v>18</v>
      </c>
      <c r="O92" s="145">
        <v>9</v>
      </c>
      <c r="P92" s="145">
        <v>53</v>
      </c>
      <c r="Q92" s="145">
        <v>1</v>
      </c>
      <c r="R92" s="141"/>
      <c r="S92" s="141"/>
    </row>
    <row r="93" spans="1:19" x14ac:dyDescent="0.25">
      <c r="A93" s="144">
        <v>11</v>
      </c>
      <c r="B93" s="144" t="s">
        <v>106</v>
      </c>
      <c r="C93" s="144">
        <v>4</v>
      </c>
      <c r="D93" s="144">
        <v>4</v>
      </c>
      <c r="E93" s="144">
        <v>4</v>
      </c>
      <c r="F93" s="146">
        <v>1</v>
      </c>
      <c r="G93" s="145">
        <v>0</v>
      </c>
      <c r="H93" s="147">
        <v>0</v>
      </c>
      <c r="I93" s="145">
        <v>1</v>
      </c>
      <c r="J93" s="147">
        <v>0.25</v>
      </c>
      <c r="K93" s="145">
        <v>3</v>
      </c>
      <c r="L93" s="147">
        <v>0.75</v>
      </c>
      <c r="M93" s="145">
        <v>0</v>
      </c>
      <c r="N93" s="147">
        <v>0</v>
      </c>
      <c r="O93" s="145">
        <v>3</v>
      </c>
      <c r="P93" s="147">
        <v>0.75</v>
      </c>
      <c r="Q93" s="145">
        <v>0</v>
      </c>
      <c r="R93" s="141"/>
      <c r="S93" s="141"/>
    </row>
    <row r="94" spans="1:19" x14ac:dyDescent="0.25">
      <c r="A94" s="144">
        <v>12</v>
      </c>
      <c r="B94" s="144" t="s">
        <v>1621</v>
      </c>
      <c r="C94" s="144">
        <v>4</v>
      </c>
      <c r="D94" s="144">
        <v>6</v>
      </c>
      <c r="E94" s="144">
        <v>5</v>
      </c>
      <c r="F94" s="144">
        <v>83</v>
      </c>
      <c r="G94" s="145">
        <v>0</v>
      </c>
      <c r="H94" s="145">
        <v>0</v>
      </c>
      <c r="I94" s="145">
        <v>3</v>
      </c>
      <c r="J94" s="145">
        <v>60</v>
      </c>
      <c r="K94" s="145">
        <v>1</v>
      </c>
      <c r="L94" s="145">
        <v>20</v>
      </c>
      <c r="M94" s="145">
        <v>1</v>
      </c>
      <c r="N94" s="145">
        <v>20</v>
      </c>
      <c r="O94" s="145">
        <v>2</v>
      </c>
      <c r="P94" s="145">
        <v>40</v>
      </c>
      <c r="Q94" s="145">
        <v>1</v>
      </c>
      <c r="R94" s="141"/>
      <c r="S94" s="141"/>
    </row>
    <row r="95" spans="1:19" x14ac:dyDescent="0.25">
      <c r="A95" s="144">
        <v>13</v>
      </c>
      <c r="B95" s="144" t="s">
        <v>1622</v>
      </c>
      <c r="C95" s="144">
        <v>4</v>
      </c>
      <c r="D95" s="144">
        <v>24</v>
      </c>
      <c r="E95" s="144">
        <v>23</v>
      </c>
      <c r="F95" s="144">
        <v>96</v>
      </c>
      <c r="G95" s="145">
        <v>0</v>
      </c>
      <c r="H95" s="145">
        <v>0</v>
      </c>
      <c r="I95" s="145">
        <v>14</v>
      </c>
      <c r="J95" s="145">
        <v>61</v>
      </c>
      <c r="K95" s="145">
        <v>8</v>
      </c>
      <c r="L95" s="145">
        <v>35</v>
      </c>
      <c r="M95" s="145">
        <v>1</v>
      </c>
      <c r="N95" s="145">
        <v>4</v>
      </c>
      <c r="O95" s="145">
        <v>9</v>
      </c>
      <c r="P95" s="145">
        <v>39</v>
      </c>
      <c r="Q95" s="145">
        <v>0</v>
      </c>
      <c r="R95" s="141"/>
      <c r="S95" s="141"/>
    </row>
    <row r="96" spans="1:19" x14ac:dyDescent="0.25">
      <c r="A96" s="144">
        <v>14</v>
      </c>
      <c r="B96" s="144" t="s">
        <v>1623</v>
      </c>
      <c r="C96" s="144">
        <v>4</v>
      </c>
      <c r="D96" s="144">
        <v>4</v>
      </c>
      <c r="E96" s="144">
        <v>4</v>
      </c>
      <c r="F96" s="146">
        <v>1</v>
      </c>
      <c r="G96" s="145">
        <v>0</v>
      </c>
      <c r="H96" s="147">
        <v>0</v>
      </c>
      <c r="I96" s="145">
        <v>2</v>
      </c>
      <c r="J96" s="147">
        <v>0.5</v>
      </c>
      <c r="K96" s="145">
        <v>2</v>
      </c>
      <c r="L96" s="147">
        <v>0.5</v>
      </c>
      <c r="M96" s="145">
        <v>0</v>
      </c>
      <c r="N96" s="147">
        <v>0</v>
      </c>
      <c r="O96" s="145">
        <v>2</v>
      </c>
      <c r="P96" s="147">
        <v>0.5</v>
      </c>
      <c r="Q96" s="145">
        <v>0</v>
      </c>
      <c r="R96" s="141"/>
      <c r="S96" s="141"/>
    </row>
    <row r="97" spans="1:19" x14ac:dyDescent="0.25">
      <c r="A97" s="144">
        <v>15</v>
      </c>
      <c r="B97" s="144" t="s">
        <v>109</v>
      </c>
      <c r="C97" s="144">
        <v>4</v>
      </c>
      <c r="D97" s="144">
        <v>6</v>
      </c>
      <c r="E97" s="144">
        <v>6</v>
      </c>
      <c r="F97" s="144">
        <v>100</v>
      </c>
      <c r="G97" s="145">
        <v>1</v>
      </c>
      <c r="H97" s="145">
        <v>16.5</v>
      </c>
      <c r="I97" s="145">
        <v>3</v>
      </c>
      <c r="J97" s="145">
        <v>50</v>
      </c>
      <c r="K97" s="145">
        <v>2</v>
      </c>
      <c r="L97" s="145">
        <v>33.5</v>
      </c>
      <c r="M97" s="145">
        <v>0</v>
      </c>
      <c r="N97" s="145">
        <v>0</v>
      </c>
      <c r="O97" s="145">
        <v>2</v>
      </c>
      <c r="P97" s="145">
        <v>33.5</v>
      </c>
      <c r="Q97" s="145">
        <v>1</v>
      </c>
      <c r="R97" s="141"/>
      <c r="S97" s="141"/>
    </row>
    <row r="98" spans="1:19" x14ac:dyDescent="0.25">
      <c r="A98" s="144">
        <v>16</v>
      </c>
      <c r="B98" s="144" t="s">
        <v>1624</v>
      </c>
      <c r="C98" s="144">
        <v>4</v>
      </c>
      <c r="D98" s="144">
        <v>5</v>
      </c>
      <c r="E98" s="144">
        <v>4</v>
      </c>
      <c r="F98" s="144">
        <v>100</v>
      </c>
      <c r="G98" s="145">
        <v>0</v>
      </c>
      <c r="H98" s="145">
        <v>0</v>
      </c>
      <c r="I98" s="145">
        <v>2</v>
      </c>
      <c r="J98" s="145">
        <v>50</v>
      </c>
      <c r="K98" s="145">
        <v>2</v>
      </c>
      <c r="L98" s="145">
        <v>50</v>
      </c>
      <c r="M98" s="145">
        <v>0</v>
      </c>
      <c r="N98" s="145">
        <v>0</v>
      </c>
      <c r="O98" s="145">
        <v>2</v>
      </c>
      <c r="P98" s="145">
        <v>50</v>
      </c>
      <c r="Q98" s="145">
        <v>0</v>
      </c>
      <c r="R98" s="141"/>
      <c r="S98" s="141"/>
    </row>
    <row r="99" spans="1:19" x14ac:dyDescent="0.25">
      <c r="A99" s="144">
        <v>17</v>
      </c>
      <c r="B99" s="144" t="s">
        <v>80</v>
      </c>
      <c r="C99" s="144">
        <v>4</v>
      </c>
      <c r="D99" s="144">
        <v>6</v>
      </c>
      <c r="E99" s="144">
        <v>5</v>
      </c>
      <c r="F99" s="146">
        <v>0.83</v>
      </c>
      <c r="G99" s="145">
        <v>0</v>
      </c>
      <c r="H99" s="145">
        <v>0</v>
      </c>
      <c r="I99" s="145">
        <v>1</v>
      </c>
      <c r="J99" s="145">
        <v>20</v>
      </c>
      <c r="K99" s="145">
        <v>2</v>
      </c>
      <c r="L99" s="145">
        <v>40</v>
      </c>
      <c r="M99" s="145">
        <v>2</v>
      </c>
      <c r="N99" s="145">
        <v>40</v>
      </c>
      <c r="O99" s="145">
        <v>4</v>
      </c>
      <c r="P99" s="145">
        <v>80</v>
      </c>
      <c r="Q99" s="145">
        <v>0</v>
      </c>
      <c r="R99" s="141"/>
      <c r="S99" s="141"/>
    </row>
    <row r="100" spans="1:19" x14ac:dyDescent="0.25">
      <c r="A100" s="144">
        <v>18</v>
      </c>
      <c r="B100" s="144" t="s">
        <v>47</v>
      </c>
      <c r="C100" s="144">
        <v>4</v>
      </c>
      <c r="D100" s="144">
        <v>16</v>
      </c>
      <c r="E100" s="144">
        <v>15</v>
      </c>
      <c r="F100" s="144">
        <v>94</v>
      </c>
      <c r="G100" s="145">
        <v>0</v>
      </c>
      <c r="H100" s="145">
        <v>0</v>
      </c>
      <c r="I100" s="145">
        <v>7</v>
      </c>
      <c r="J100" s="145">
        <v>47</v>
      </c>
      <c r="K100" s="145">
        <v>5</v>
      </c>
      <c r="L100" s="145">
        <v>33</v>
      </c>
      <c r="M100" s="145">
        <v>3</v>
      </c>
      <c r="N100" s="145">
        <v>20</v>
      </c>
      <c r="O100" s="145">
        <v>8</v>
      </c>
      <c r="P100" s="145">
        <v>53</v>
      </c>
      <c r="Q100" s="145">
        <v>0</v>
      </c>
      <c r="R100" s="141"/>
      <c r="S100" s="141"/>
    </row>
    <row r="101" spans="1:19" x14ac:dyDescent="0.25">
      <c r="A101" s="144">
        <v>19</v>
      </c>
      <c r="B101" s="144" t="s">
        <v>104</v>
      </c>
      <c r="C101" s="144">
        <v>4</v>
      </c>
      <c r="D101" s="144">
        <v>4</v>
      </c>
      <c r="E101" s="144">
        <v>3</v>
      </c>
      <c r="F101" s="144">
        <v>75</v>
      </c>
      <c r="G101" s="145">
        <v>0</v>
      </c>
      <c r="H101" s="145">
        <v>0</v>
      </c>
      <c r="I101" s="145">
        <v>1</v>
      </c>
      <c r="J101" s="145">
        <v>33</v>
      </c>
      <c r="K101" s="145">
        <v>2</v>
      </c>
      <c r="L101" s="145">
        <v>67</v>
      </c>
      <c r="M101" s="145">
        <v>0</v>
      </c>
      <c r="N101" s="145">
        <v>0</v>
      </c>
      <c r="O101" s="145">
        <v>2</v>
      </c>
      <c r="P101" s="145">
        <v>67</v>
      </c>
      <c r="Q101" s="145"/>
      <c r="R101" s="141"/>
      <c r="S101" s="141"/>
    </row>
    <row r="102" spans="1:19" x14ac:dyDescent="0.25">
      <c r="A102" s="144">
        <v>20</v>
      </c>
      <c r="B102" s="144" t="s">
        <v>1625</v>
      </c>
      <c r="C102" s="144">
        <v>4</v>
      </c>
      <c r="D102" s="145">
        <v>37</v>
      </c>
      <c r="E102" s="145">
        <v>37</v>
      </c>
      <c r="F102" s="145">
        <v>100</v>
      </c>
      <c r="G102" s="145">
        <v>3</v>
      </c>
      <c r="H102" s="145">
        <v>8</v>
      </c>
      <c r="I102" s="145">
        <v>14</v>
      </c>
      <c r="J102" s="145">
        <v>38</v>
      </c>
      <c r="K102" s="145">
        <v>15</v>
      </c>
      <c r="L102" s="145">
        <v>40</v>
      </c>
      <c r="M102" s="145">
        <v>5</v>
      </c>
      <c r="N102" s="145">
        <v>13.5</v>
      </c>
      <c r="O102" s="145">
        <v>20</v>
      </c>
      <c r="P102" s="145">
        <v>54</v>
      </c>
      <c r="Q102" s="145">
        <v>0</v>
      </c>
      <c r="R102" s="141"/>
      <c r="S102" s="141"/>
    </row>
    <row r="103" spans="1:19" x14ac:dyDescent="0.25">
      <c r="A103" s="144">
        <v>21</v>
      </c>
      <c r="B103" s="144" t="s">
        <v>1626</v>
      </c>
      <c r="C103" s="144">
        <v>4</v>
      </c>
      <c r="D103" s="144">
        <v>2</v>
      </c>
      <c r="E103" s="144">
        <v>2</v>
      </c>
      <c r="F103" s="144">
        <v>50</v>
      </c>
      <c r="G103" s="145">
        <v>1</v>
      </c>
      <c r="H103" s="145">
        <v>50</v>
      </c>
      <c r="I103" s="145">
        <v>0</v>
      </c>
      <c r="J103" s="145">
        <v>0</v>
      </c>
      <c r="K103" s="145">
        <v>1</v>
      </c>
      <c r="L103" s="145">
        <v>50</v>
      </c>
      <c r="M103" s="145">
        <v>0</v>
      </c>
      <c r="N103" s="145">
        <v>0</v>
      </c>
      <c r="O103" s="145">
        <v>1</v>
      </c>
      <c r="P103" s="145">
        <v>50</v>
      </c>
      <c r="Q103" s="145">
        <v>1</v>
      </c>
      <c r="R103" s="141"/>
      <c r="S103" s="141"/>
    </row>
    <row r="104" spans="1:19" x14ac:dyDescent="0.25">
      <c r="A104" s="144">
        <v>22</v>
      </c>
      <c r="B104" s="144" t="s">
        <v>107</v>
      </c>
      <c r="C104" s="144">
        <v>4</v>
      </c>
      <c r="D104" s="144">
        <v>6</v>
      </c>
      <c r="E104" s="144">
        <v>6</v>
      </c>
      <c r="F104" s="144">
        <v>100</v>
      </c>
      <c r="G104" s="145">
        <v>0</v>
      </c>
      <c r="H104" s="145">
        <v>0</v>
      </c>
      <c r="I104" s="145">
        <v>2</v>
      </c>
      <c r="J104" s="145">
        <v>33</v>
      </c>
      <c r="K104" s="145">
        <v>3</v>
      </c>
      <c r="L104" s="145">
        <v>50</v>
      </c>
      <c r="M104" s="145">
        <v>1</v>
      </c>
      <c r="N104" s="145">
        <v>17</v>
      </c>
      <c r="O104" s="145">
        <v>4</v>
      </c>
      <c r="P104" s="145">
        <v>67</v>
      </c>
      <c r="Q104" s="145">
        <v>0</v>
      </c>
      <c r="R104" s="141"/>
      <c r="S104" s="141"/>
    </row>
    <row r="105" spans="1:19" x14ac:dyDescent="0.25">
      <c r="A105" s="144">
        <v>23</v>
      </c>
      <c r="B105" s="144" t="s">
        <v>52</v>
      </c>
      <c r="C105" s="144">
        <v>4</v>
      </c>
      <c r="D105" s="144">
        <v>11</v>
      </c>
      <c r="E105" s="144">
        <v>10</v>
      </c>
      <c r="F105" s="144"/>
      <c r="G105" s="145">
        <v>0</v>
      </c>
      <c r="H105" s="145">
        <v>0</v>
      </c>
      <c r="I105" s="145">
        <v>4</v>
      </c>
      <c r="J105" s="145">
        <v>40</v>
      </c>
      <c r="K105" s="145">
        <v>4</v>
      </c>
      <c r="L105" s="145">
        <v>40</v>
      </c>
      <c r="M105" s="145">
        <v>2</v>
      </c>
      <c r="N105" s="145">
        <v>20</v>
      </c>
      <c r="O105" s="145">
        <v>6</v>
      </c>
      <c r="P105" s="145">
        <v>60</v>
      </c>
      <c r="Q105" s="145">
        <v>0</v>
      </c>
      <c r="R105" s="141"/>
      <c r="S105" s="141"/>
    </row>
    <row r="106" spans="1:19" x14ac:dyDescent="0.25">
      <c r="A106" s="144">
        <v>24</v>
      </c>
      <c r="B106" s="144" t="s">
        <v>1627</v>
      </c>
      <c r="C106" s="144">
        <v>4</v>
      </c>
      <c r="D106" s="144">
        <v>11</v>
      </c>
      <c r="E106" s="144">
        <v>10</v>
      </c>
      <c r="F106" s="144">
        <v>80</v>
      </c>
      <c r="G106" s="145">
        <v>1</v>
      </c>
      <c r="H106" s="145">
        <v>10</v>
      </c>
      <c r="I106" s="145">
        <v>4</v>
      </c>
      <c r="J106" s="145">
        <v>40</v>
      </c>
      <c r="K106" s="145">
        <v>4</v>
      </c>
      <c r="L106" s="145">
        <v>40</v>
      </c>
      <c r="M106" s="145">
        <v>1</v>
      </c>
      <c r="N106" s="145">
        <v>10</v>
      </c>
      <c r="O106" s="145">
        <v>5</v>
      </c>
      <c r="P106" s="145">
        <v>50</v>
      </c>
      <c r="Q106" s="145">
        <v>1</v>
      </c>
      <c r="R106" s="141"/>
      <c r="S106" s="141"/>
    </row>
    <row r="107" spans="1:19" x14ac:dyDescent="0.25">
      <c r="A107" s="144">
        <v>25</v>
      </c>
      <c r="B107" s="144" t="s">
        <v>1628</v>
      </c>
      <c r="C107" s="145">
        <v>4</v>
      </c>
      <c r="D107" s="145">
        <v>4</v>
      </c>
      <c r="E107" s="145">
        <v>4</v>
      </c>
      <c r="F107" s="145">
        <v>100</v>
      </c>
      <c r="G107" s="145">
        <v>0</v>
      </c>
      <c r="H107" s="145">
        <v>0</v>
      </c>
      <c r="I107" s="145">
        <v>1</v>
      </c>
      <c r="J107" s="145">
        <v>25</v>
      </c>
      <c r="K107" s="145">
        <v>3</v>
      </c>
      <c r="L107" s="145">
        <v>75</v>
      </c>
      <c r="M107" s="145">
        <v>0</v>
      </c>
      <c r="N107" s="145">
        <v>0</v>
      </c>
      <c r="O107" s="145">
        <v>3</v>
      </c>
      <c r="P107" s="145">
        <v>75</v>
      </c>
      <c r="Q107" s="145">
        <v>0</v>
      </c>
      <c r="R107" s="141"/>
      <c r="S107" s="141"/>
    </row>
    <row r="108" spans="1:19" x14ac:dyDescent="0.25">
      <c r="A108" s="144">
        <v>26</v>
      </c>
      <c r="B108" s="144" t="s">
        <v>50</v>
      </c>
      <c r="C108" s="144">
        <v>4</v>
      </c>
      <c r="D108" s="144">
        <v>42</v>
      </c>
      <c r="E108" s="144">
        <v>39</v>
      </c>
      <c r="F108" s="146">
        <v>0.93</v>
      </c>
      <c r="G108" s="145">
        <v>2</v>
      </c>
      <c r="H108" s="147">
        <v>0.05</v>
      </c>
      <c r="I108" s="145">
        <v>14</v>
      </c>
      <c r="J108" s="147">
        <v>0.36</v>
      </c>
      <c r="K108" s="145">
        <v>17</v>
      </c>
      <c r="L108" s="147">
        <v>0.44</v>
      </c>
      <c r="M108" s="145">
        <v>6</v>
      </c>
      <c r="N108" s="147">
        <v>0.15</v>
      </c>
      <c r="O108" s="145">
        <v>23</v>
      </c>
      <c r="P108" s="147">
        <v>0.59</v>
      </c>
      <c r="Q108" s="145">
        <v>2</v>
      </c>
      <c r="R108" s="141"/>
      <c r="S108" s="141"/>
    </row>
    <row r="109" spans="1:19" x14ac:dyDescent="0.25">
      <c r="A109" s="144">
        <v>27</v>
      </c>
      <c r="B109" s="144" t="s">
        <v>85</v>
      </c>
      <c r="C109" s="144">
        <v>4</v>
      </c>
      <c r="D109" s="144">
        <v>16</v>
      </c>
      <c r="E109" s="144">
        <v>15</v>
      </c>
      <c r="F109" s="144">
        <v>93.75</v>
      </c>
      <c r="G109" s="145">
        <v>3</v>
      </c>
      <c r="H109" s="145">
        <v>20</v>
      </c>
      <c r="I109" s="145">
        <v>5</v>
      </c>
      <c r="J109" s="145">
        <v>33.299999999999997</v>
      </c>
      <c r="K109" s="145">
        <v>6</v>
      </c>
      <c r="L109" s="145">
        <v>40</v>
      </c>
      <c r="M109" s="145">
        <v>1</v>
      </c>
      <c r="N109" s="145">
        <v>6.7</v>
      </c>
      <c r="O109" s="145">
        <v>7</v>
      </c>
      <c r="P109" s="145">
        <v>46.7</v>
      </c>
      <c r="Q109" s="145">
        <v>3</v>
      </c>
      <c r="R109" s="141"/>
      <c r="S109" s="141"/>
    </row>
    <row r="110" spans="1:19" x14ac:dyDescent="0.25">
      <c r="A110" s="144">
        <v>28</v>
      </c>
      <c r="B110" s="144" t="s">
        <v>100</v>
      </c>
      <c r="C110" s="144">
        <v>4</v>
      </c>
      <c r="D110" s="144">
        <v>10</v>
      </c>
      <c r="E110" s="144">
        <v>10</v>
      </c>
      <c r="F110" s="146">
        <v>1</v>
      </c>
      <c r="G110" s="145">
        <v>1</v>
      </c>
      <c r="H110" s="147">
        <v>0.1</v>
      </c>
      <c r="I110" s="145">
        <v>7</v>
      </c>
      <c r="J110" s="147">
        <v>0.7</v>
      </c>
      <c r="K110" s="145">
        <v>2</v>
      </c>
      <c r="L110" s="147">
        <v>0.2</v>
      </c>
      <c r="M110" s="145">
        <v>0</v>
      </c>
      <c r="N110" s="145">
        <v>0</v>
      </c>
      <c r="O110" s="145">
        <v>2</v>
      </c>
      <c r="P110" s="145">
        <v>2</v>
      </c>
      <c r="Q110" s="145">
        <v>2</v>
      </c>
      <c r="R110" s="141"/>
      <c r="S110" s="141"/>
    </row>
    <row r="111" spans="1:19" x14ac:dyDescent="0.25">
      <c r="A111" s="144">
        <v>29</v>
      </c>
      <c r="B111" s="144" t="s">
        <v>970</v>
      </c>
      <c r="C111" s="144">
        <v>4</v>
      </c>
      <c r="D111" s="144">
        <v>11</v>
      </c>
      <c r="E111" s="144">
        <v>11</v>
      </c>
      <c r="F111" s="144">
        <v>100</v>
      </c>
      <c r="G111" s="145">
        <v>0</v>
      </c>
      <c r="H111" s="145">
        <v>0</v>
      </c>
      <c r="I111" s="145">
        <v>5</v>
      </c>
      <c r="J111" s="145">
        <v>45.5</v>
      </c>
      <c r="K111" s="145">
        <v>6</v>
      </c>
      <c r="L111" s="145">
        <v>54.5</v>
      </c>
      <c r="M111" s="145">
        <v>0</v>
      </c>
      <c r="N111" s="145">
        <v>0</v>
      </c>
      <c r="O111" s="145">
        <v>6</v>
      </c>
      <c r="P111" s="145">
        <v>54.5</v>
      </c>
      <c r="Q111" s="145">
        <v>1</v>
      </c>
      <c r="R111" s="141"/>
      <c r="S111" s="141"/>
    </row>
    <row r="112" spans="1:19" x14ac:dyDescent="0.25">
      <c r="A112" s="144">
        <v>30</v>
      </c>
      <c r="B112" s="144" t="s">
        <v>874</v>
      </c>
      <c r="C112" s="144">
        <v>4</v>
      </c>
      <c r="D112" s="144">
        <v>4</v>
      </c>
      <c r="E112" s="144">
        <v>4</v>
      </c>
      <c r="F112" s="144">
        <v>100</v>
      </c>
      <c r="G112" s="145">
        <v>0</v>
      </c>
      <c r="H112" s="145">
        <v>0</v>
      </c>
      <c r="I112" s="145">
        <v>2</v>
      </c>
      <c r="J112" s="145">
        <v>50</v>
      </c>
      <c r="K112" s="145">
        <v>2</v>
      </c>
      <c r="L112" s="145">
        <v>50</v>
      </c>
      <c r="M112" s="145">
        <v>0</v>
      </c>
      <c r="N112" s="145">
        <v>0</v>
      </c>
      <c r="O112" s="145">
        <v>2</v>
      </c>
      <c r="P112" s="145">
        <v>50</v>
      </c>
      <c r="Q112" s="145">
        <v>0</v>
      </c>
      <c r="R112" s="141"/>
      <c r="S112" s="141"/>
    </row>
    <row r="113" spans="1:27" x14ac:dyDescent="0.25">
      <c r="A113" s="144">
        <v>31</v>
      </c>
      <c r="B113" s="144" t="s">
        <v>94</v>
      </c>
      <c r="C113" s="144">
        <v>4</v>
      </c>
      <c r="D113" s="144">
        <v>8</v>
      </c>
      <c r="E113" s="144">
        <v>8</v>
      </c>
      <c r="F113" s="144">
        <v>100</v>
      </c>
      <c r="G113" s="145">
        <v>0</v>
      </c>
      <c r="H113" s="145">
        <v>0</v>
      </c>
      <c r="I113" s="145">
        <v>2</v>
      </c>
      <c r="J113" s="145">
        <v>25</v>
      </c>
      <c r="K113" s="145">
        <v>2</v>
      </c>
      <c r="L113" s="145">
        <v>25</v>
      </c>
      <c r="M113" s="145">
        <v>4</v>
      </c>
      <c r="N113" s="145">
        <v>50</v>
      </c>
      <c r="O113" s="145">
        <v>6</v>
      </c>
      <c r="P113" s="145">
        <v>75</v>
      </c>
      <c r="Q113" s="145">
        <v>0</v>
      </c>
      <c r="R113" s="141"/>
      <c r="S113" s="141"/>
    </row>
    <row r="114" spans="1:27" x14ac:dyDescent="0.25">
      <c r="A114" s="144"/>
      <c r="B114" s="148" t="s">
        <v>149</v>
      </c>
      <c r="C114" s="148">
        <v>4</v>
      </c>
      <c r="D114" s="148">
        <f>SUM(D83:D113)</f>
        <v>392</v>
      </c>
      <c r="E114" s="148">
        <f>SUM(E83:E113)</f>
        <v>365</v>
      </c>
      <c r="F114" s="148">
        <v>93</v>
      </c>
      <c r="G114" s="143">
        <f>SUM(G83:G113)</f>
        <v>25</v>
      </c>
      <c r="H114" s="143">
        <v>6</v>
      </c>
      <c r="I114" s="143">
        <f>SUM(I83:I113)</f>
        <v>153</v>
      </c>
      <c r="J114" s="143">
        <v>42</v>
      </c>
      <c r="K114" s="143">
        <f>SUM(K83:K113)</f>
        <v>146</v>
      </c>
      <c r="L114" s="143">
        <v>40</v>
      </c>
      <c r="M114" s="143">
        <f>SUM(M83:M113)</f>
        <v>41</v>
      </c>
      <c r="N114" s="143">
        <v>11</v>
      </c>
      <c r="O114" s="143">
        <f>SUM(O83:O113)</f>
        <v>187</v>
      </c>
      <c r="P114" s="143">
        <v>51</v>
      </c>
      <c r="Q114" s="143">
        <f>SUM(Q83:Q113)</f>
        <v>24</v>
      </c>
      <c r="R114" s="141"/>
      <c r="S114" s="141"/>
    </row>
    <row r="115" spans="1:27" x14ac:dyDescent="0.25">
      <c r="A115" s="141"/>
      <c r="B115" s="141"/>
      <c r="C115" s="141"/>
      <c r="D115" s="141"/>
      <c r="E115" s="141"/>
      <c r="F115" s="141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1"/>
      <c r="R115" s="141"/>
      <c r="S115" s="141"/>
    </row>
    <row r="116" spans="1:27" x14ac:dyDescent="0.25">
      <c r="A116" s="141"/>
      <c r="B116" s="141"/>
      <c r="C116" s="141"/>
      <c r="D116" s="141"/>
      <c r="E116" s="141"/>
      <c r="F116" s="141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1"/>
      <c r="R116" s="141"/>
      <c r="S116" s="141"/>
    </row>
    <row r="117" spans="1:27" x14ac:dyDescent="0.25">
      <c r="A117" s="141"/>
      <c r="B117" s="141"/>
      <c r="C117" s="141"/>
      <c r="D117" s="141"/>
      <c r="E117" s="141"/>
      <c r="F117" s="141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1"/>
      <c r="R117" s="141"/>
      <c r="S117" s="141"/>
    </row>
    <row r="119" spans="1:27" x14ac:dyDescent="0.25">
      <c r="A119" s="93"/>
      <c r="B119" s="93" t="s">
        <v>622</v>
      </c>
      <c r="C119" s="93"/>
      <c r="D119" s="93"/>
      <c r="E119" s="94">
        <v>43083</v>
      </c>
    </row>
    <row r="120" spans="1:27" ht="35.25" customHeight="1" x14ac:dyDescent="0.25">
      <c r="A120" s="176" t="s">
        <v>124</v>
      </c>
      <c r="B120" s="172" t="s">
        <v>77</v>
      </c>
      <c r="C120" s="172" t="s">
        <v>61</v>
      </c>
      <c r="D120" s="172" t="s">
        <v>1629</v>
      </c>
      <c r="E120" s="177" t="s">
        <v>1630</v>
      </c>
      <c r="F120" s="180" t="s">
        <v>1631</v>
      </c>
      <c r="G120" s="180"/>
      <c r="H120" s="180"/>
      <c r="I120" s="180"/>
      <c r="J120" s="181"/>
      <c r="K120" s="181"/>
      <c r="L120" s="181"/>
      <c r="M120" s="181"/>
      <c r="N120" s="172" t="s">
        <v>143</v>
      </c>
      <c r="O120" s="172" t="s">
        <v>1632</v>
      </c>
      <c r="P120" s="172" t="s">
        <v>127</v>
      </c>
      <c r="Q120" s="182" t="s">
        <v>1633</v>
      </c>
      <c r="R120" s="183"/>
      <c r="S120" s="183"/>
      <c r="T120" s="183"/>
      <c r="U120" s="183"/>
      <c r="V120" s="183"/>
      <c r="W120" s="183"/>
      <c r="X120" s="184"/>
      <c r="Y120" s="172" t="s">
        <v>143</v>
      </c>
      <c r="Z120" s="172" t="s">
        <v>144</v>
      </c>
      <c r="AA120" s="172" t="s">
        <v>126</v>
      </c>
    </row>
    <row r="121" spans="1:27" ht="15.75" x14ac:dyDescent="0.25">
      <c r="A121" s="176"/>
      <c r="B121" s="172"/>
      <c r="C121" s="172"/>
      <c r="D121" s="172"/>
      <c r="E121" s="178"/>
      <c r="F121" s="172" t="s">
        <v>72</v>
      </c>
      <c r="G121" s="172"/>
      <c r="H121" s="172" t="s">
        <v>73</v>
      </c>
      <c r="I121" s="172"/>
      <c r="J121" s="172" t="s">
        <v>74</v>
      </c>
      <c r="K121" s="172"/>
      <c r="L121" s="172" t="s">
        <v>75</v>
      </c>
      <c r="M121" s="172"/>
      <c r="N121" s="172"/>
      <c r="O121" s="172"/>
      <c r="P121" s="172"/>
      <c r="Q121" s="173" t="s">
        <v>72</v>
      </c>
      <c r="R121" s="174"/>
      <c r="S121" s="173" t="s">
        <v>73</v>
      </c>
      <c r="T121" s="174"/>
      <c r="U121" s="173" t="s">
        <v>74</v>
      </c>
      <c r="V121" s="174"/>
      <c r="W121" s="172" t="s">
        <v>75</v>
      </c>
      <c r="X121" s="171"/>
      <c r="Y121" s="172"/>
      <c r="Z121" s="172"/>
      <c r="AA121" s="172"/>
    </row>
    <row r="122" spans="1:27" ht="31.5" x14ac:dyDescent="0.25">
      <c r="A122" s="176"/>
      <c r="B122" s="172"/>
      <c r="C122" s="172"/>
      <c r="D122" s="172"/>
      <c r="E122" s="179"/>
      <c r="F122" s="103" t="s">
        <v>64</v>
      </c>
      <c r="G122" s="103" t="s">
        <v>65</v>
      </c>
      <c r="H122" s="103" t="s">
        <v>64</v>
      </c>
      <c r="I122" s="103" t="s">
        <v>65</v>
      </c>
      <c r="J122" s="103" t="s">
        <v>64</v>
      </c>
      <c r="K122" s="103" t="s">
        <v>65</v>
      </c>
      <c r="L122" s="103" t="s">
        <v>64</v>
      </c>
      <c r="M122" s="103" t="s">
        <v>65</v>
      </c>
      <c r="N122" s="172"/>
      <c r="O122" s="172"/>
      <c r="P122" s="172"/>
      <c r="Q122" s="103" t="s">
        <v>64</v>
      </c>
      <c r="R122" s="103" t="s">
        <v>65</v>
      </c>
      <c r="S122" s="103" t="s">
        <v>64</v>
      </c>
      <c r="T122" s="103" t="s">
        <v>65</v>
      </c>
      <c r="U122" s="103" t="s">
        <v>64</v>
      </c>
      <c r="V122" s="103" t="s">
        <v>65</v>
      </c>
      <c r="W122" s="103" t="s">
        <v>64</v>
      </c>
      <c r="X122" s="103" t="s">
        <v>65</v>
      </c>
      <c r="Y122" s="172"/>
      <c r="Z122" s="172"/>
      <c r="AA122" s="172"/>
    </row>
    <row r="123" spans="1:27" ht="15.75" x14ac:dyDescent="0.25">
      <c r="A123" s="149">
        <v>1</v>
      </c>
      <c r="B123" s="149" t="s">
        <v>78</v>
      </c>
      <c r="C123" s="149">
        <v>4</v>
      </c>
      <c r="D123" s="149">
        <v>21</v>
      </c>
      <c r="E123" s="149">
        <v>18</v>
      </c>
      <c r="F123" s="17">
        <v>0</v>
      </c>
      <c r="G123" s="17">
        <v>0</v>
      </c>
      <c r="H123" s="17">
        <v>8</v>
      </c>
      <c r="I123" s="17">
        <v>44.4</v>
      </c>
      <c r="J123" s="17">
        <v>7</v>
      </c>
      <c r="K123" s="17">
        <v>38.799999999999997</v>
      </c>
      <c r="L123" s="17">
        <v>3</v>
      </c>
      <c r="M123" s="17">
        <v>16.600000000000001</v>
      </c>
      <c r="N123" s="17">
        <v>0</v>
      </c>
      <c r="O123" s="17">
        <v>55.5</v>
      </c>
      <c r="P123" s="17">
        <v>3</v>
      </c>
      <c r="Q123" s="17">
        <v>2</v>
      </c>
      <c r="R123" s="4">
        <v>11.1</v>
      </c>
      <c r="S123" s="4">
        <v>6</v>
      </c>
      <c r="T123" s="4">
        <v>33.299999999999997</v>
      </c>
      <c r="U123" s="4">
        <v>5</v>
      </c>
      <c r="V123" s="4">
        <v>27.7</v>
      </c>
      <c r="W123" s="4">
        <v>5</v>
      </c>
      <c r="X123" s="4">
        <v>27.7</v>
      </c>
      <c r="Y123" s="4">
        <v>11.1</v>
      </c>
      <c r="Z123" s="4">
        <v>55.5</v>
      </c>
      <c r="AA123" s="150" t="s">
        <v>1634</v>
      </c>
    </row>
    <row r="124" spans="1:27" ht="15.75" x14ac:dyDescent="0.25">
      <c r="A124" s="151">
        <v>2</v>
      </c>
      <c r="B124" s="152" t="s">
        <v>76</v>
      </c>
      <c r="C124" s="152">
        <v>4</v>
      </c>
      <c r="D124" s="152">
        <v>26</v>
      </c>
      <c r="E124" s="152">
        <v>25</v>
      </c>
      <c r="F124" s="104">
        <v>1</v>
      </c>
      <c r="G124" s="104">
        <v>4</v>
      </c>
      <c r="H124" s="104">
        <v>12</v>
      </c>
      <c r="I124" s="104">
        <v>48</v>
      </c>
      <c r="J124" s="104">
        <v>9</v>
      </c>
      <c r="K124" s="104">
        <v>36</v>
      </c>
      <c r="L124" s="153">
        <v>3</v>
      </c>
      <c r="M124" s="153">
        <v>12</v>
      </c>
      <c r="N124" s="153">
        <v>4</v>
      </c>
      <c r="O124" s="153">
        <v>48</v>
      </c>
      <c r="P124" s="153">
        <v>1</v>
      </c>
      <c r="Q124" s="153">
        <v>0</v>
      </c>
      <c r="R124" s="153">
        <v>0</v>
      </c>
      <c r="S124" s="104">
        <v>4</v>
      </c>
      <c r="T124" s="139">
        <v>16</v>
      </c>
      <c r="U124" s="139">
        <v>13</v>
      </c>
      <c r="V124" s="139">
        <v>52</v>
      </c>
      <c r="W124" s="139">
        <v>8</v>
      </c>
      <c r="X124" s="139">
        <v>40</v>
      </c>
      <c r="Y124" s="139">
        <v>0</v>
      </c>
      <c r="Z124" s="139">
        <v>92</v>
      </c>
      <c r="AA124" s="139" t="s">
        <v>1635</v>
      </c>
    </row>
    <row r="125" spans="1:27" ht="15.75" x14ac:dyDescent="0.25">
      <c r="A125" s="149">
        <v>3</v>
      </c>
      <c r="B125" s="149" t="s">
        <v>106</v>
      </c>
      <c r="C125" s="149">
        <v>4</v>
      </c>
      <c r="D125" s="149">
        <v>4</v>
      </c>
      <c r="E125" s="149">
        <v>4</v>
      </c>
      <c r="F125" s="149">
        <v>0</v>
      </c>
      <c r="G125" s="154">
        <v>0</v>
      </c>
      <c r="H125" s="149">
        <v>1</v>
      </c>
      <c r="I125" s="154">
        <v>0.25</v>
      </c>
      <c r="J125" s="149">
        <v>2</v>
      </c>
      <c r="K125" s="154">
        <v>0.5</v>
      </c>
      <c r="L125" s="149">
        <v>1</v>
      </c>
      <c r="M125" s="155">
        <v>0.25</v>
      </c>
      <c r="N125" s="155">
        <v>0</v>
      </c>
      <c r="O125" s="155">
        <v>0.75</v>
      </c>
      <c r="P125" s="149">
        <v>0</v>
      </c>
      <c r="Q125" s="149">
        <v>0</v>
      </c>
      <c r="R125" s="156">
        <v>0</v>
      </c>
      <c r="S125" s="4">
        <v>0</v>
      </c>
      <c r="T125" s="156">
        <v>0</v>
      </c>
      <c r="U125" s="4">
        <v>3</v>
      </c>
      <c r="V125" s="156">
        <v>0.75</v>
      </c>
      <c r="W125" s="4">
        <v>1</v>
      </c>
      <c r="X125" s="156">
        <v>0.25</v>
      </c>
      <c r="Y125" s="156">
        <v>0</v>
      </c>
      <c r="Z125" s="156">
        <v>1</v>
      </c>
      <c r="AA125" s="4" t="s">
        <v>1636</v>
      </c>
    </row>
    <row r="126" spans="1:27" ht="15.75" x14ac:dyDescent="0.25">
      <c r="A126" s="149">
        <v>4</v>
      </c>
      <c r="B126" s="149" t="s">
        <v>85</v>
      </c>
      <c r="C126" s="149">
        <v>4</v>
      </c>
      <c r="D126" s="149">
        <v>16</v>
      </c>
      <c r="E126" s="149">
        <v>16</v>
      </c>
      <c r="F126" s="149">
        <v>3</v>
      </c>
      <c r="G126" s="149">
        <v>19</v>
      </c>
      <c r="H126" s="149">
        <v>8</v>
      </c>
      <c r="I126" s="149">
        <v>50</v>
      </c>
      <c r="J126" s="149">
        <v>4</v>
      </c>
      <c r="K126" s="149">
        <v>25</v>
      </c>
      <c r="L126" s="149">
        <v>1</v>
      </c>
      <c r="M126" s="157">
        <v>6</v>
      </c>
      <c r="N126" s="157">
        <v>19</v>
      </c>
      <c r="O126" s="157">
        <v>31</v>
      </c>
      <c r="P126" s="149">
        <v>3</v>
      </c>
      <c r="Q126" s="149">
        <v>1</v>
      </c>
      <c r="R126" s="4">
        <v>6</v>
      </c>
      <c r="S126" s="4">
        <v>6</v>
      </c>
      <c r="T126" s="4">
        <v>37.5</v>
      </c>
      <c r="U126" s="4">
        <v>8</v>
      </c>
      <c r="V126" s="4">
        <v>25</v>
      </c>
      <c r="W126" s="4">
        <v>1</v>
      </c>
      <c r="X126" s="4">
        <v>6</v>
      </c>
      <c r="Y126" s="4">
        <v>6</v>
      </c>
      <c r="Z126" s="4">
        <v>31</v>
      </c>
      <c r="AA126" s="4" t="s">
        <v>1637</v>
      </c>
    </row>
    <row r="127" spans="1:27" ht="15.75" x14ac:dyDescent="0.25">
      <c r="A127" s="149">
        <v>5</v>
      </c>
      <c r="B127" s="149" t="s">
        <v>108</v>
      </c>
      <c r="C127" s="149">
        <v>4</v>
      </c>
      <c r="D127" s="149">
        <v>4</v>
      </c>
      <c r="E127" s="149">
        <v>4</v>
      </c>
      <c r="F127" s="17">
        <v>0</v>
      </c>
      <c r="G127" s="158">
        <v>0</v>
      </c>
      <c r="H127" s="17">
        <v>3</v>
      </c>
      <c r="I127" s="158">
        <v>0.75</v>
      </c>
      <c r="J127" s="17">
        <v>1</v>
      </c>
      <c r="K127" s="158">
        <v>0.25</v>
      </c>
      <c r="L127" s="17">
        <v>0</v>
      </c>
      <c r="M127" s="158">
        <v>0</v>
      </c>
      <c r="N127" s="158">
        <v>0</v>
      </c>
      <c r="O127" s="158">
        <v>0.25</v>
      </c>
      <c r="P127" s="17">
        <v>0</v>
      </c>
      <c r="Q127" s="17">
        <v>0</v>
      </c>
      <c r="R127" s="156">
        <v>0</v>
      </c>
      <c r="S127" s="4">
        <v>2</v>
      </c>
      <c r="T127" s="156">
        <v>0.5</v>
      </c>
      <c r="U127" s="4">
        <v>1</v>
      </c>
      <c r="V127" s="156">
        <v>0.25</v>
      </c>
      <c r="W127" s="4">
        <v>1</v>
      </c>
      <c r="X127" s="156">
        <v>0.25</v>
      </c>
      <c r="Y127" s="156">
        <v>0</v>
      </c>
      <c r="Z127" s="156">
        <v>0.5</v>
      </c>
      <c r="AA127" s="4" t="s">
        <v>1638</v>
      </c>
    </row>
    <row r="128" spans="1:27" ht="15.75" x14ac:dyDescent="0.25">
      <c r="A128" s="149">
        <v>6</v>
      </c>
      <c r="B128" s="149" t="s">
        <v>109</v>
      </c>
      <c r="C128" s="149">
        <v>4</v>
      </c>
      <c r="D128" s="149">
        <v>6</v>
      </c>
      <c r="E128" s="149">
        <v>6</v>
      </c>
      <c r="F128" s="17">
        <v>1</v>
      </c>
      <c r="G128" s="17">
        <v>16.5</v>
      </c>
      <c r="H128" s="17">
        <v>3</v>
      </c>
      <c r="I128" s="17">
        <v>50</v>
      </c>
      <c r="J128" s="17">
        <v>2</v>
      </c>
      <c r="K128" s="17">
        <v>33.5</v>
      </c>
      <c r="L128" s="17">
        <v>0</v>
      </c>
      <c r="M128" s="17">
        <v>0</v>
      </c>
      <c r="N128" s="17">
        <v>16.5</v>
      </c>
      <c r="O128" s="17">
        <v>33.5</v>
      </c>
      <c r="P128" s="17">
        <v>1</v>
      </c>
      <c r="Q128" s="17">
        <v>1</v>
      </c>
      <c r="R128" s="4">
        <v>16.5</v>
      </c>
      <c r="S128" s="4">
        <v>2</v>
      </c>
      <c r="T128" s="4">
        <v>33.5</v>
      </c>
      <c r="U128" s="4">
        <v>1</v>
      </c>
      <c r="V128" s="4">
        <v>16.5</v>
      </c>
      <c r="W128" s="4">
        <v>2</v>
      </c>
      <c r="X128" s="4">
        <v>33.5</v>
      </c>
      <c r="Y128" s="4">
        <v>16.7</v>
      </c>
      <c r="Z128" s="4">
        <v>50</v>
      </c>
      <c r="AA128" s="4" t="s">
        <v>1639</v>
      </c>
    </row>
    <row r="129" spans="1:27" ht="15.75" x14ac:dyDescent="0.25">
      <c r="A129" s="149">
        <v>7</v>
      </c>
      <c r="B129" s="149" t="s">
        <v>81</v>
      </c>
      <c r="C129" s="149">
        <v>4</v>
      </c>
      <c r="D129" s="149">
        <v>4</v>
      </c>
      <c r="E129" s="149">
        <v>4</v>
      </c>
      <c r="F129" s="149">
        <v>0</v>
      </c>
      <c r="G129" s="149">
        <v>0</v>
      </c>
      <c r="H129" s="149">
        <v>1</v>
      </c>
      <c r="I129" s="149">
        <v>25</v>
      </c>
      <c r="J129" s="149">
        <v>2</v>
      </c>
      <c r="K129" s="149">
        <v>50</v>
      </c>
      <c r="L129" s="149">
        <v>1</v>
      </c>
      <c r="M129" s="157">
        <v>25</v>
      </c>
      <c r="N129" s="157">
        <v>0</v>
      </c>
      <c r="O129" s="157">
        <v>75</v>
      </c>
      <c r="P129" s="149">
        <v>0</v>
      </c>
      <c r="Q129" s="149">
        <v>0</v>
      </c>
      <c r="R129" s="4">
        <v>0</v>
      </c>
      <c r="S129" s="4">
        <v>0</v>
      </c>
      <c r="T129" s="4">
        <v>0</v>
      </c>
      <c r="U129" s="4">
        <v>2</v>
      </c>
      <c r="V129" s="4">
        <v>50</v>
      </c>
      <c r="W129" s="4">
        <v>2</v>
      </c>
      <c r="X129" s="4">
        <v>50</v>
      </c>
      <c r="Y129" s="4">
        <v>0</v>
      </c>
      <c r="Z129" s="4">
        <v>100</v>
      </c>
      <c r="AA129" s="4" t="s">
        <v>1640</v>
      </c>
    </row>
    <row r="130" spans="1:27" ht="15.75" x14ac:dyDescent="0.25">
      <c r="A130" s="149">
        <v>8</v>
      </c>
      <c r="B130" s="149" t="s">
        <v>1641</v>
      </c>
      <c r="C130" s="149">
        <v>4</v>
      </c>
      <c r="D130" s="149">
        <v>6</v>
      </c>
      <c r="E130" s="149">
        <v>6</v>
      </c>
      <c r="F130" s="149">
        <v>0</v>
      </c>
      <c r="G130" s="149">
        <v>0</v>
      </c>
      <c r="H130" s="149">
        <v>5</v>
      </c>
      <c r="I130" s="149">
        <v>83</v>
      </c>
      <c r="J130" s="149">
        <v>0</v>
      </c>
      <c r="K130" s="149">
        <v>0</v>
      </c>
      <c r="L130" s="149">
        <v>1</v>
      </c>
      <c r="M130" s="157">
        <v>17</v>
      </c>
      <c r="N130" s="157">
        <v>0</v>
      </c>
      <c r="O130" s="157">
        <v>17</v>
      </c>
      <c r="P130" s="149">
        <v>2</v>
      </c>
      <c r="Q130" s="149">
        <v>1</v>
      </c>
      <c r="R130" s="4">
        <v>17</v>
      </c>
      <c r="S130" s="4">
        <v>3</v>
      </c>
      <c r="T130" s="4">
        <v>50</v>
      </c>
      <c r="U130" s="4">
        <v>0</v>
      </c>
      <c r="V130" s="4">
        <v>0</v>
      </c>
      <c r="W130" s="4">
        <v>2</v>
      </c>
      <c r="X130" s="4">
        <v>33</v>
      </c>
      <c r="Y130" s="4">
        <v>17</v>
      </c>
      <c r="Z130" s="4">
        <v>33</v>
      </c>
      <c r="AA130" s="4" t="s">
        <v>1642</v>
      </c>
    </row>
    <row r="131" spans="1:27" ht="15.75" x14ac:dyDescent="0.25">
      <c r="A131" s="149">
        <v>9</v>
      </c>
      <c r="B131" s="149" t="s">
        <v>80</v>
      </c>
      <c r="C131" s="149">
        <v>4</v>
      </c>
      <c r="D131" s="149">
        <v>6</v>
      </c>
      <c r="E131" s="149">
        <v>6</v>
      </c>
      <c r="F131" s="149">
        <v>0</v>
      </c>
      <c r="G131" s="149">
        <v>0</v>
      </c>
      <c r="H131" s="149">
        <v>2</v>
      </c>
      <c r="I131" s="149">
        <v>33</v>
      </c>
      <c r="J131" s="149">
        <v>3</v>
      </c>
      <c r="K131" s="149">
        <v>50</v>
      </c>
      <c r="L131" s="149">
        <v>1</v>
      </c>
      <c r="M131" s="157">
        <v>17</v>
      </c>
      <c r="N131" s="157">
        <v>0</v>
      </c>
      <c r="O131" s="157">
        <v>67</v>
      </c>
      <c r="P131" s="149">
        <v>0</v>
      </c>
      <c r="Q131" s="149">
        <v>0</v>
      </c>
      <c r="R131" s="4">
        <v>0</v>
      </c>
      <c r="S131" s="4">
        <v>2</v>
      </c>
      <c r="T131" s="4">
        <v>33</v>
      </c>
      <c r="U131" s="4">
        <v>3</v>
      </c>
      <c r="V131" s="4">
        <v>50</v>
      </c>
      <c r="W131" s="4">
        <v>1</v>
      </c>
      <c r="X131" s="4">
        <v>17</v>
      </c>
      <c r="Y131" s="4">
        <v>0</v>
      </c>
      <c r="Z131" s="4">
        <v>67</v>
      </c>
      <c r="AA131" s="4" t="s">
        <v>1643</v>
      </c>
    </row>
    <row r="132" spans="1:27" ht="15.75" x14ac:dyDescent="0.25">
      <c r="A132" s="149">
        <v>10</v>
      </c>
      <c r="B132" s="149" t="s">
        <v>96</v>
      </c>
      <c r="C132" s="149">
        <v>4</v>
      </c>
      <c r="D132" s="149">
        <v>5</v>
      </c>
      <c r="E132" s="149">
        <v>4</v>
      </c>
      <c r="F132" s="17">
        <v>0</v>
      </c>
      <c r="G132" s="17">
        <v>0</v>
      </c>
      <c r="H132" s="17">
        <v>2</v>
      </c>
      <c r="I132" s="17">
        <v>50</v>
      </c>
      <c r="J132" s="17">
        <v>2</v>
      </c>
      <c r="K132" s="17">
        <v>50</v>
      </c>
      <c r="L132" s="17">
        <v>0</v>
      </c>
      <c r="M132" s="17"/>
      <c r="N132" s="17">
        <v>0</v>
      </c>
      <c r="O132" s="17">
        <v>50</v>
      </c>
      <c r="P132" s="17">
        <v>0</v>
      </c>
      <c r="Q132" s="17">
        <v>0</v>
      </c>
      <c r="R132" s="4">
        <v>0</v>
      </c>
      <c r="S132" s="4">
        <v>2</v>
      </c>
      <c r="T132" s="4">
        <v>50</v>
      </c>
      <c r="U132" s="4">
        <v>1</v>
      </c>
      <c r="V132" s="4">
        <v>25</v>
      </c>
      <c r="W132" s="4">
        <v>1</v>
      </c>
      <c r="X132" s="4">
        <v>25</v>
      </c>
      <c r="Y132" s="4">
        <v>0</v>
      </c>
      <c r="Z132" s="4">
        <v>50</v>
      </c>
      <c r="AA132" s="4" t="s">
        <v>1644</v>
      </c>
    </row>
    <row r="133" spans="1:27" ht="15.75" x14ac:dyDescent="0.25">
      <c r="A133" s="149">
        <v>11</v>
      </c>
      <c r="B133" s="149" t="s">
        <v>79</v>
      </c>
      <c r="C133" s="149">
        <v>4</v>
      </c>
      <c r="D133" s="149">
        <v>11</v>
      </c>
      <c r="E133" s="149">
        <v>9</v>
      </c>
      <c r="F133" s="149">
        <v>1</v>
      </c>
      <c r="G133" s="149">
        <v>11.1</v>
      </c>
      <c r="H133" s="149">
        <v>0</v>
      </c>
      <c r="I133" s="149">
        <v>0</v>
      </c>
      <c r="J133" s="149">
        <v>5</v>
      </c>
      <c r="K133" s="149">
        <v>55.5</v>
      </c>
      <c r="L133" s="149">
        <v>3</v>
      </c>
      <c r="M133" s="157">
        <v>33.299999999999997</v>
      </c>
      <c r="N133" s="157">
        <v>11</v>
      </c>
      <c r="O133" s="157">
        <v>89</v>
      </c>
      <c r="P133" s="149">
        <v>1</v>
      </c>
      <c r="Q133" s="149">
        <v>0</v>
      </c>
      <c r="R133" s="4">
        <v>0</v>
      </c>
      <c r="S133" s="4">
        <v>2</v>
      </c>
      <c r="T133" s="4">
        <v>22.2</v>
      </c>
      <c r="U133" s="4">
        <v>4</v>
      </c>
      <c r="V133" s="4">
        <v>44.4</v>
      </c>
      <c r="W133" s="4">
        <v>3</v>
      </c>
      <c r="X133" s="4">
        <v>33.299999999999997</v>
      </c>
      <c r="Y133" s="4">
        <v>0</v>
      </c>
      <c r="Z133" s="4">
        <v>78</v>
      </c>
      <c r="AA133" s="4" t="s">
        <v>906</v>
      </c>
    </row>
    <row r="134" spans="1:27" ht="15.75" x14ac:dyDescent="0.25">
      <c r="A134" s="149">
        <v>12</v>
      </c>
      <c r="B134" s="149" t="s">
        <v>1645</v>
      </c>
      <c r="C134" s="149">
        <v>2</v>
      </c>
      <c r="D134" s="149">
        <v>2</v>
      </c>
      <c r="E134" s="149">
        <v>2</v>
      </c>
      <c r="F134" s="149">
        <v>0</v>
      </c>
      <c r="G134" s="149"/>
      <c r="H134" s="149">
        <v>1</v>
      </c>
      <c r="I134" s="149">
        <v>50</v>
      </c>
      <c r="J134" s="149">
        <v>1</v>
      </c>
      <c r="K134" s="149">
        <v>50</v>
      </c>
      <c r="L134" s="149">
        <v>0</v>
      </c>
      <c r="M134" s="157"/>
      <c r="N134" s="157">
        <v>0</v>
      </c>
      <c r="O134" s="157">
        <v>50</v>
      </c>
      <c r="P134" s="149">
        <v>0</v>
      </c>
      <c r="Q134" s="149">
        <v>0</v>
      </c>
      <c r="R134" s="4"/>
      <c r="S134" s="4">
        <v>0</v>
      </c>
      <c r="T134" s="4"/>
      <c r="U134" s="4">
        <v>2</v>
      </c>
      <c r="V134" s="4"/>
      <c r="W134" s="4">
        <v>0</v>
      </c>
      <c r="X134" s="4"/>
      <c r="Y134" s="4">
        <v>0</v>
      </c>
      <c r="Z134" s="4">
        <v>100</v>
      </c>
      <c r="AA134" s="4" t="s">
        <v>1646</v>
      </c>
    </row>
    <row r="135" spans="1:27" ht="15.75" x14ac:dyDescent="0.25">
      <c r="A135" s="149">
        <v>13</v>
      </c>
      <c r="B135" s="149" t="s">
        <v>95</v>
      </c>
      <c r="C135" s="149">
        <v>4</v>
      </c>
      <c r="D135" s="149">
        <v>4</v>
      </c>
      <c r="E135" s="149">
        <v>4</v>
      </c>
      <c r="F135" s="149">
        <v>0</v>
      </c>
      <c r="G135" s="149">
        <v>0</v>
      </c>
      <c r="H135" s="149">
        <v>2</v>
      </c>
      <c r="I135" s="149">
        <v>50</v>
      </c>
      <c r="J135" s="149">
        <v>2</v>
      </c>
      <c r="K135" s="149">
        <v>50</v>
      </c>
      <c r="L135" s="149">
        <v>0</v>
      </c>
      <c r="M135" s="157">
        <v>0</v>
      </c>
      <c r="N135" s="157">
        <v>0</v>
      </c>
      <c r="O135" s="157">
        <v>50</v>
      </c>
      <c r="P135" s="149">
        <v>0</v>
      </c>
      <c r="Q135" s="149">
        <v>0</v>
      </c>
      <c r="R135" s="4">
        <v>0</v>
      </c>
      <c r="S135" s="4">
        <v>2</v>
      </c>
      <c r="T135" s="4">
        <v>50</v>
      </c>
      <c r="U135" s="4">
        <v>1</v>
      </c>
      <c r="V135" s="4">
        <v>25</v>
      </c>
      <c r="W135" s="4">
        <v>1</v>
      </c>
      <c r="X135" s="4">
        <v>25</v>
      </c>
      <c r="Y135" s="4">
        <v>0</v>
      </c>
      <c r="Z135" s="4">
        <v>50</v>
      </c>
      <c r="AA135" s="4" t="s">
        <v>1647</v>
      </c>
    </row>
    <row r="136" spans="1:27" ht="15.75" x14ac:dyDescent="0.25">
      <c r="A136" s="149">
        <v>14</v>
      </c>
      <c r="B136" s="149" t="s">
        <v>1009</v>
      </c>
      <c r="C136" s="149">
        <v>4</v>
      </c>
      <c r="D136" s="149">
        <v>7</v>
      </c>
      <c r="E136" s="149">
        <v>7</v>
      </c>
      <c r="F136" s="149">
        <v>0</v>
      </c>
      <c r="G136" s="149">
        <v>0</v>
      </c>
      <c r="H136" s="149">
        <v>4</v>
      </c>
      <c r="I136" s="149">
        <v>57</v>
      </c>
      <c r="J136" s="149">
        <v>2</v>
      </c>
      <c r="K136" s="149">
        <v>29</v>
      </c>
      <c r="L136" s="149">
        <v>1</v>
      </c>
      <c r="M136" s="157">
        <v>14</v>
      </c>
      <c r="N136" s="157">
        <v>0</v>
      </c>
      <c r="O136" s="157">
        <v>43</v>
      </c>
      <c r="P136" s="149">
        <v>1</v>
      </c>
      <c r="Q136" s="149">
        <v>1</v>
      </c>
      <c r="R136" s="4">
        <v>14</v>
      </c>
      <c r="S136" s="4">
        <v>3</v>
      </c>
      <c r="T136" s="4">
        <v>43</v>
      </c>
      <c r="U136" s="4">
        <v>3</v>
      </c>
      <c r="V136" s="4">
        <v>43</v>
      </c>
      <c r="W136" s="4">
        <v>0</v>
      </c>
      <c r="X136" s="4">
        <v>0</v>
      </c>
      <c r="Y136" s="4">
        <v>14</v>
      </c>
      <c r="Z136" s="4">
        <v>43</v>
      </c>
      <c r="AA136" s="4" t="s">
        <v>1648</v>
      </c>
    </row>
    <row r="137" spans="1:27" ht="15.75" x14ac:dyDescent="0.25">
      <c r="A137" s="149">
        <v>15</v>
      </c>
      <c r="B137" s="149" t="s">
        <v>53</v>
      </c>
      <c r="C137" s="149">
        <v>4</v>
      </c>
      <c r="D137" s="149">
        <v>6</v>
      </c>
      <c r="E137" s="149">
        <v>5</v>
      </c>
      <c r="F137" s="149">
        <v>2</v>
      </c>
      <c r="G137" s="149">
        <v>40</v>
      </c>
      <c r="H137" s="149">
        <v>1</v>
      </c>
      <c r="I137" s="149">
        <v>20</v>
      </c>
      <c r="J137" s="149">
        <v>1</v>
      </c>
      <c r="K137" s="149">
        <v>20</v>
      </c>
      <c r="L137" s="149">
        <v>1</v>
      </c>
      <c r="M137" s="157">
        <v>20</v>
      </c>
      <c r="N137" s="157">
        <v>40</v>
      </c>
      <c r="O137" s="157">
        <v>40</v>
      </c>
      <c r="P137" s="149">
        <v>2</v>
      </c>
      <c r="Q137" s="149">
        <v>2</v>
      </c>
      <c r="R137" s="4">
        <v>40</v>
      </c>
      <c r="S137" s="4">
        <v>1</v>
      </c>
      <c r="T137" s="4">
        <v>20</v>
      </c>
      <c r="U137" s="4">
        <v>0</v>
      </c>
      <c r="V137" s="4">
        <v>0</v>
      </c>
      <c r="W137" s="4">
        <v>2</v>
      </c>
      <c r="X137" s="4">
        <v>40</v>
      </c>
      <c r="Y137" s="4">
        <v>40</v>
      </c>
      <c r="Z137" s="4">
        <v>40</v>
      </c>
      <c r="AA137" s="4" t="s">
        <v>1649</v>
      </c>
    </row>
    <row r="138" spans="1:27" ht="15.75" x14ac:dyDescent="0.25">
      <c r="A138" s="149">
        <v>16</v>
      </c>
      <c r="B138" s="149" t="s">
        <v>97</v>
      </c>
      <c r="C138" s="149">
        <v>4</v>
      </c>
      <c r="D138" s="149">
        <v>24</v>
      </c>
      <c r="E138" s="149">
        <v>23</v>
      </c>
      <c r="F138" s="149">
        <v>0</v>
      </c>
      <c r="G138" s="149">
        <v>0</v>
      </c>
      <c r="H138" s="149">
        <v>5</v>
      </c>
      <c r="I138" s="149">
        <v>22</v>
      </c>
      <c r="J138" s="149">
        <v>11</v>
      </c>
      <c r="K138" s="149">
        <v>48</v>
      </c>
      <c r="L138" s="149">
        <v>7</v>
      </c>
      <c r="M138" s="157">
        <v>30</v>
      </c>
      <c r="N138" s="157">
        <v>0</v>
      </c>
      <c r="O138" s="157">
        <v>78</v>
      </c>
      <c r="P138" s="149">
        <v>0</v>
      </c>
      <c r="Q138" s="149">
        <v>0</v>
      </c>
      <c r="R138" s="4">
        <v>0</v>
      </c>
      <c r="S138" s="4">
        <v>8</v>
      </c>
      <c r="T138" s="4">
        <v>35</v>
      </c>
      <c r="U138" s="4">
        <v>7</v>
      </c>
      <c r="V138" s="4">
        <v>30</v>
      </c>
      <c r="W138" s="4">
        <v>8</v>
      </c>
      <c r="X138" s="4">
        <v>35</v>
      </c>
      <c r="Y138" s="4">
        <v>0</v>
      </c>
      <c r="Z138" s="4">
        <v>65</v>
      </c>
      <c r="AA138" s="4" t="s">
        <v>1650</v>
      </c>
    </row>
    <row r="139" spans="1:27" ht="15.75" x14ac:dyDescent="0.25">
      <c r="A139" s="149">
        <v>17</v>
      </c>
      <c r="B139" s="149" t="s">
        <v>970</v>
      </c>
      <c r="C139" s="149">
        <v>4</v>
      </c>
      <c r="D139" s="149">
        <v>11</v>
      </c>
      <c r="E139" s="149">
        <v>11</v>
      </c>
      <c r="F139" s="149">
        <v>0</v>
      </c>
      <c r="G139" s="149">
        <v>0</v>
      </c>
      <c r="H139" s="149">
        <v>4</v>
      </c>
      <c r="I139" s="149">
        <v>36.299999999999997</v>
      </c>
      <c r="J139" s="149">
        <v>6</v>
      </c>
      <c r="K139" s="149">
        <v>54.6</v>
      </c>
      <c r="L139" s="149">
        <v>1</v>
      </c>
      <c r="M139" s="157">
        <v>9.1</v>
      </c>
      <c r="N139" s="157">
        <v>0</v>
      </c>
      <c r="O139" s="157">
        <v>63.7</v>
      </c>
      <c r="P139" s="149">
        <v>1</v>
      </c>
      <c r="Q139" s="149">
        <v>0</v>
      </c>
      <c r="R139" s="4">
        <v>0</v>
      </c>
      <c r="S139" s="4">
        <v>3</v>
      </c>
      <c r="T139" s="4">
        <v>27.3</v>
      </c>
      <c r="U139" s="4">
        <v>8</v>
      </c>
      <c r="V139" s="4">
        <v>72.7</v>
      </c>
      <c r="W139" s="4">
        <v>0</v>
      </c>
      <c r="X139" s="4">
        <v>0</v>
      </c>
      <c r="Y139" s="4">
        <v>0</v>
      </c>
      <c r="Z139" s="4">
        <v>72.7</v>
      </c>
      <c r="AA139" s="4" t="s">
        <v>1651</v>
      </c>
    </row>
    <row r="140" spans="1:27" ht="15.75" x14ac:dyDescent="0.25">
      <c r="A140" s="149">
        <v>18</v>
      </c>
      <c r="B140" s="149" t="s">
        <v>50</v>
      </c>
      <c r="C140" s="149">
        <v>4</v>
      </c>
      <c r="D140" s="149">
        <v>42</v>
      </c>
      <c r="E140" s="149">
        <v>38</v>
      </c>
      <c r="F140" s="149">
        <v>6</v>
      </c>
      <c r="G140" s="149">
        <v>16</v>
      </c>
      <c r="H140" s="149">
        <v>13</v>
      </c>
      <c r="I140" s="149">
        <v>34</v>
      </c>
      <c r="J140" s="149">
        <v>15</v>
      </c>
      <c r="K140" s="149">
        <v>39</v>
      </c>
      <c r="L140" s="149">
        <v>4</v>
      </c>
      <c r="M140" s="157">
        <v>11</v>
      </c>
      <c r="N140" s="157">
        <v>16</v>
      </c>
      <c r="O140" s="157">
        <v>50</v>
      </c>
      <c r="P140" s="149">
        <v>2</v>
      </c>
      <c r="Q140" s="149">
        <v>3</v>
      </c>
      <c r="R140" s="4">
        <v>8</v>
      </c>
      <c r="S140" s="4">
        <v>17</v>
      </c>
      <c r="T140" s="4">
        <v>45</v>
      </c>
      <c r="U140" s="4">
        <v>15</v>
      </c>
      <c r="V140" s="4">
        <v>39</v>
      </c>
      <c r="W140" s="4">
        <v>3</v>
      </c>
      <c r="X140" s="4">
        <v>8</v>
      </c>
      <c r="Y140" s="4">
        <v>8</v>
      </c>
      <c r="Z140" s="4">
        <v>47</v>
      </c>
      <c r="AA140" s="4" t="s">
        <v>1652</v>
      </c>
    </row>
    <row r="141" spans="1:27" ht="15.75" x14ac:dyDescent="0.25">
      <c r="A141" s="149">
        <v>19</v>
      </c>
      <c r="B141" s="149" t="s">
        <v>100</v>
      </c>
      <c r="C141" s="149">
        <v>4</v>
      </c>
      <c r="D141" s="149">
        <v>10</v>
      </c>
      <c r="E141" s="149">
        <v>10</v>
      </c>
      <c r="F141" s="149">
        <v>1</v>
      </c>
      <c r="G141" s="149">
        <v>10</v>
      </c>
      <c r="H141" s="149">
        <v>5</v>
      </c>
      <c r="I141" s="149">
        <v>50</v>
      </c>
      <c r="J141" s="149">
        <v>4</v>
      </c>
      <c r="K141" s="149">
        <v>40</v>
      </c>
      <c r="L141" s="149">
        <v>0</v>
      </c>
      <c r="M141" s="157">
        <v>0</v>
      </c>
      <c r="N141" s="157">
        <v>10</v>
      </c>
      <c r="O141" s="157">
        <v>40</v>
      </c>
      <c r="P141" s="149">
        <v>1</v>
      </c>
      <c r="Q141" s="149">
        <v>1</v>
      </c>
      <c r="R141" s="4">
        <v>10</v>
      </c>
      <c r="S141" s="4">
        <v>7</v>
      </c>
      <c r="T141" s="4">
        <v>70</v>
      </c>
      <c r="U141" s="4">
        <v>2</v>
      </c>
      <c r="V141" s="4">
        <v>20</v>
      </c>
      <c r="W141" s="4">
        <v>0</v>
      </c>
      <c r="X141" s="4">
        <v>0</v>
      </c>
      <c r="Y141" s="4">
        <v>10</v>
      </c>
      <c r="Z141" s="4">
        <v>20</v>
      </c>
      <c r="AA141" s="4" t="s">
        <v>1653</v>
      </c>
    </row>
    <row r="142" spans="1:27" ht="15.75" x14ac:dyDescent="0.25">
      <c r="A142" s="149">
        <v>20</v>
      </c>
      <c r="B142" s="149" t="s">
        <v>48</v>
      </c>
      <c r="C142" s="149">
        <v>4</v>
      </c>
      <c r="D142" s="149">
        <v>18</v>
      </c>
      <c r="E142" s="149">
        <v>17</v>
      </c>
      <c r="F142" s="149">
        <v>1</v>
      </c>
      <c r="G142" s="149">
        <v>6</v>
      </c>
      <c r="H142" s="149">
        <v>6</v>
      </c>
      <c r="I142" s="149">
        <v>35</v>
      </c>
      <c r="J142" s="149">
        <v>7</v>
      </c>
      <c r="K142" s="149">
        <v>41</v>
      </c>
      <c r="L142" s="149">
        <v>3</v>
      </c>
      <c r="M142" s="157">
        <v>17</v>
      </c>
      <c r="N142" s="157">
        <v>6</v>
      </c>
      <c r="O142" s="157">
        <v>59</v>
      </c>
      <c r="P142" s="149">
        <v>1</v>
      </c>
      <c r="Q142" s="149">
        <v>1</v>
      </c>
      <c r="R142" s="4">
        <v>6</v>
      </c>
      <c r="S142" s="4">
        <v>5</v>
      </c>
      <c r="T142" s="4">
        <v>29</v>
      </c>
      <c r="U142" s="4">
        <v>7</v>
      </c>
      <c r="V142" s="4">
        <v>41</v>
      </c>
      <c r="W142" s="4">
        <v>4</v>
      </c>
      <c r="X142" s="4">
        <v>24</v>
      </c>
      <c r="Y142" s="4">
        <v>6</v>
      </c>
      <c r="Z142" s="4">
        <v>65</v>
      </c>
      <c r="AA142" s="4" t="s">
        <v>1654</v>
      </c>
    </row>
    <row r="143" spans="1:27" ht="15.75" x14ac:dyDescent="0.25">
      <c r="A143" s="149">
        <v>21</v>
      </c>
      <c r="B143" s="149" t="s">
        <v>49</v>
      </c>
      <c r="C143" s="149">
        <v>4</v>
      </c>
      <c r="D143" s="149">
        <v>53</v>
      </c>
      <c r="E143" s="149">
        <v>48</v>
      </c>
      <c r="F143" s="149">
        <v>0</v>
      </c>
      <c r="G143" s="149">
        <v>0</v>
      </c>
      <c r="H143" s="149">
        <v>15</v>
      </c>
      <c r="I143" s="149">
        <v>31.3</v>
      </c>
      <c r="J143" s="149">
        <v>31</v>
      </c>
      <c r="K143" s="149">
        <v>64.599999999999994</v>
      </c>
      <c r="L143" s="149">
        <v>1</v>
      </c>
      <c r="M143" s="157">
        <v>4.2</v>
      </c>
      <c r="N143" s="157">
        <v>0</v>
      </c>
      <c r="O143" s="157">
        <v>68.7</v>
      </c>
      <c r="P143" s="149">
        <v>0</v>
      </c>
      <c r="Q143" s="149">
        <v>0</v>
      </c>
      <c r="R143" s="4">
        <v>0</v>
      </c>
      <c r="S143" s="4">
        <v>9</v>
      </c>
      <c r="T143" s="4">
        <v>18.899999999999999</v>
      </c>
      <c r="U143" s="4">
        <v>26</v>
      </c>
      <c r="V143" s="4">
        <v>58.3</v>
      </c>
      <c r="W143" s="4">
        <v>11</v>
      </c>
      <c r="X143" s="4">
        <v>22.9</v>
      </c>
      <c r="Y143" s="4">
        <v>0</v>
      </c>
      <c r="Z143" s="4">
        <v>81.2</v>
      </c>
      <c r="AA143" s="4" t="s">
        <v>1655</v>
      </c>
    </row>
    <row r="144" spans="1:27" ht="15.75" x14ac:dyDescent="0.25">
      <c r="A144" s="149">
        <v>22</v>
      </c>
      <c r="B144" s="149" t="s">
        <v>47</v>
      </c>
      <c r="C144" s="149">
        <v>4</v>
      </c>
      <c r="D144" s="149">
        <v>16</v>
      </c>
      <c r="E144" s="149">
        <v>15</v>
      </c>
      <c r="F144" s="149">
        <v>0</v>
      </c>
      <c r="G144" s="149">
        <v>0</v>
      </c>
      <c r="H144" s="149">
        <v>8</v>
      </c>
      <c r="I144" s="149">
        <v>53</v>
      </c>
      <c r="J144" s="149">
        <v>7</v>
      </c>
      <c r="K144" s="149">
        <v>47</v>
      </c>
      <c r="L144" s="149">
        <v>0</v>
      </c>
      <c r="M144" s="157">
        <v>0</v>
      </c>
      <c r="N144" s="157">
        <v>0</v>
      </c>
      <c r="O144" s="157">
        <v>47</v>
      </c>
      <c r="P144" s="149">
        <v>0</v>
      </c>
      <c r="Q144" s="149">
        <v>0</v>
      </c>
      <c r="R144" s="4">
        <v>0</v>
      </c>
      <c r="S144" s="4">
        <v>3</v>
      </c>
      <c r="T144" s="4">
        <v>20</v>
      </c>
      <c r="U144" s="4">
        <v>8</v>
      </c>
      <c r="V144" s="4">
        <v>53</v>
      </c>
      <c r="W144" s="4">
        <v>4</v>
      </c>
      <c r="X144" s="4">
        <v>27</v>
      </c>
      <c r="Y144" s="4">
        <v>0</v>
      </c>
      <c r="Z144" s="4">
        <v>80</v>
      </c>
      <c r="AA144" s="4" t="s">
        <v>917</v>
      </c>
    </row>
    <row r="145" spans="1:27" ht="15.75" x14ac:dyDescent="0.25">
      <c r="A145" s="149">
        <v>23</v>
      </c>
      <c r="B145" s="149" t="s">
        <v>1656</v>
      </c>
      <c r="C145" s="149">
        <v>4</v>
      </c>
      <c r="D145" s="149">
        <v>4</v>
      </c>
      <c r="E145" s="149">
        <v>4</v>
      </c>
      <c r="F145" s="149">
        <v>1</v>
      </c>
      <c r="G145" s="149">
        <v>25</v>
      </c>
      <c r="H145" s="149">
        <v>3</v>
      </c>
      <c r="I145" s="149">
        <v>75</v>
      </c>
      <c r="J145" s="149">
        <v>0</v>
      </c>
      <c r="K145" s="149">
        <v>0</v>
      </c>
      <c r="L145" s="149">
        <v>0</v>
      </c>
      <c r="M145" s="157">
        <v>0</v>
      </c>
      <c r="N145" s="157">
        <v>25</v>
      </c>
      <c r="O145" s="157">
        <v>0</v>
      </c>
      <c r="P145" s="149">
        <v>1</v>
      </c>
      <c r="Q145" s="149">
        <v>0</v>
      </c>
      <c r="R145" s="4">
        <v>0</v>
      </c>
      <c r="S145" s="4">
        <v>3</v>
      </c>
      <c r="T145" s="4">
        <v>75</v>
      </c>
      <c r="U145" s="4">
        <v>1</v>
      </c>
      <c r="V145" s="4">
        <v>25</v>
      </c>
      <c r="W145" s="4">
        <v>0</v>
      </c>
      <c r="X145" s="4">
        <v>0</v>
      </c>
      <c r="Y145" s="4">
        <v>0</v>
      </c>
      <c r="Z145" s="4">
        <v>25</v>
      </c>
      <c r="AA145" s="4" t="s">
        <v>1657</v>
      </c>
    </row>
    <row r="146" spans="1:27" ht="15.75" x14ac:dyDescent="0.25">
      <c r="A146" s="149">
        <v>24</v>
      </c>
      <c r="B146" s="149" t="s">
        <v>1625</v>
      </c>
      <c r="C146" s="149">
        <v>4</v>
      </c>
      <c r="D146" s="149">
        <v>37</v>
      </c>
      <c r="E146" s="149">
        <v>36</v>
      </c>
      <c r="F146" s="149">
        <v>2</v>
      </c>
      <c r="G146" s="149">
        <v>5.6</v>
      </c>
      <c r="H146" s="149">
        <v>11</v>
      </c>
      <c r="I146" s="149">
        <v>30.6</v>
      </c>
      <c r="J146" s="149">
        <v>17</v>
      </c>
      <c r="K146" s="149">
        <v>47.2</v>
      </c>
      <c r="L146" s="149">
        <v>6</v>
      </c>
      <c r="M146" s="157">
        <v>16.399999999999999</v>
      </c>
      <c r="N146" s="157">
        <v>5.6</v>
      </c>
      <c r="O146" s="157">
        <v>63.9</v>
      </c>
      <c r="P146" s="149"/>
      <c r="Q146" s="149">
        <v>0</v>
      </c>
      <c r="R146" s="4">
        <v>0</v>
      </c>
      <c r="S146" s="4">
        <v>10</v>
      </c>
      <c r="T146" s="4">
        <v>27.8</v>
      </c>
      <c r="U146" s="4">
        <v>15</v>
      </c>
      <c r="V146" s="4">
        <v>41.7</v>
      </c>
      <c r="W146" s="4">
        <v>11</v>
      </c>
      <c r="X146" s="4">
        <v>30.6</v>
      </c>
      <c r="Y146" s="4">
        <v>0</v>
      </c>
      <c r="Z146" s="4">
        <v>72.2</v>
      </c>
      <c r="AA146" s="4" t="s">
        <v>1658</v>
      </c>
    </row>
    <row r="147" spans="1:27" ht="15.75" x14ac:dyDescent="0.25">
      <c r="A147" s="149">
        <v>25</v>
      </c>
      <c r="B147" s="149" t="s">
        <v>132</v>
      </c>
      <c r="C147" s="149">
        <v>4</v>
      </c>
      <c r="D147" s="149">
        <v>8</v>
      </c>
      <c r="E147" s="149">
        <v>6</v>
      </c>
      <c r="F147" s="149">
        <v>0</v>
      </c>
      <c r="G147" s="154">
        <v>0</v>
      </c>
      <c r="H147" s="149">
        <v>3</v>
      </c>
      <c r="I147" s="154">
        <v>0.5</v>
      </c>
      <c r="J147" s="149">
        <v>0</v>
      </c>
      <c r="K147" s="154">
        <v>0</v>
      </c>
      <c r="L147" s="149">
        <v>3</v>
      </c>
      <c r="M147" s="155">
        <v>0.5</v>
      </c>
      <c r="N147" s="155">
        <v>0</v>
      </c>
      <c r="O147" s="155">
        <v>0.5</v>
      </c>
      <c r="P147" s="149">
        <v>0</v>
      </c>
      <c r="Q147" s="149">
        <v>0</v>
      </c>
      <c r="R147" s="156">
        <v>0</v>
      </c>
      <c r="S147" s="4">
        <v>2</v>
      </c>
      <c r="T147" s="156">
        <v>0.33</v>
      </c>
      <c r="U147" s="4">
        <v>2</v>
      </c>
      <c r="V147" s="156">
        <v>0.33</v>
      </c>
      <c r="W147" s="4">
        <v>2</v>
      </c>
      <c r="X147" s="156">
        <v>0.34</v>
      </c>
      <c r="Y147" s="156">
        <v>0</v>
      </c>
      <c r="Z147" s="156">
        <v>0.67</v>
      </c>
      <c r="AA147" s="4" t="s">
        <v>1659</v>
      </c>
    </row>
    <row r="148" spans="1:27" ht="15.75" x14ac:dyDescent="0.25">
      <c r="A148" s="149">
        <v>26</v>
      </c>
      <c r="B148" s="149" t="s">
        <v>107</v>
      </c>
      <c r="C148" s="149">
        <v>4</v>
      </c>
      <c r="D148" s="149">
        <v>6</v>
      </c>
      <c r="E148" s="149">
        <v>6</v>
      </c>
      <c r="F148" s="149">
        <v>0</v>
      </c>
      <c r="G148" s="149">
        <v>0</v>
      </c>
      <c r="H148" s="149">
        <v>3</v>
      </c>
      <c r="I148" s="149">
        <v>50</v>
      </c>
      <c r="J148" s="149">
        <v>1</v>
      </c>
      <c r="K148" s="149">
        <v>16</v>
      </c>
      <c r="L148" s="149">
        <v>2</v>
      </c>
      <c r="M148" s="157">
        <v>34</v>
      </c>
      <c r="N148" s="157">
        <v>0</v>
      </c>
      <c r="O148" s="157">
        <v>50</v>
      </c>
      <c r="P148" s="149">
        <v>0</v>
      </c>
      <c r="Q148" s="149">
        <v>0</v>
      </c>
      <c r="R148" s="4">
        <v>0</v>
      </c>
      <c r="S148" s="4">
        <v>2</v>
      </c>
      <c r="T148" s="4">
        <v>35</v>
      </c>
      <c r="U148" s="4">
        <v>2</v>
      </c>
      <c r="V148" s="4">
        <v>33</v>
      </c>
      <c r="W148" s="4">
        <v>2</v>
      </c>
      <c r="X148" s="4">
        <v>34</v>
      </c>
      <c r="Y148" s="4">
        <v>0</v>
      </c>
      <c r="Z148" s="4">
        <v>67</v>
      </c>
      <c r="AA148" s="4" t="s">
        <v>1660</v>
      </c>
    </row>
    <row r="149" spans="1:27" ht="15.75" x14ac:dyDescent="0.25">
      <c r="A149" s="149">
        <v>27</v>
      </c>
      <c r="B149" s="149" t="s">
        <v>937</v>
      </c>
      <c r="C149" s="149">
        <v>4</v>
      </c>
      <c r="D149" s="149">
        <v>5</v>
      </c>
      <c r="E149" s="149">
        <v>4</v>
      </c>
      <c r="F149" s="149">
        <v>0</v>
      </c>
      <c r="G149" s="149">
        <v>0</v>
      </c>
      <c r="H149" s="149">
        <v>1</v>
      </c>
      <c r="I149" s="149">
        <v>25</v>
      </c>
      <c r="J149" s="149">
        <v>2</v>
      </c>
      <c r="K149" s="149">
        <v>50</v>
      </c>
      <c r="L149" s="149">
        <v>1</v>
      </c>
      <c r="M149" s="157">
        <v>25</v>
      </c>
      <c r="N149" s="157">
        <v>0</v>
      </c>
      <c r="O149" s="157">
        <v>75</v>
      </c>
      <c r="P149" s="149">
        <v>0</v>
      </c>
      <c r="Q149" s="149">
        <v>0</v>
      </c>
      <c r="R149" s="4">
        <v>0</v>
      </c>
      <c r="S149" s="4">
        <v>0</v>
      </c>
      <c r="T149" s="4">
        <v>0</v>
      </c>
      <c r="U149" s="4">
        <v>2</v>
      </c>
      <c r="V149" s="4">
        <v>50</v>
      </c>
      <c r="W149" s="4">
        <v>2</v>
      </c>
      <c r="X149" s="4">
        <v>50</v>
      </c>
      <c r="Y149" s="4">
        <v>0</v>
      </c>
      <c r="Z149" s="4">
        <v>100</v>
      </c>
      <c r="AA149" s="4" t="s">
        <v>1661</v>
      </c>
    </row>
    <row r="150" spans="1:27" ht="15.75" x14ac:dyDescent="0.25">
      <c r="A150" s="149">
        <v>28</v>
      </c>
      <c r="B150" s="149" t="s">
        <v>51</v>
      </c>
      <c r="C150" s="149">
        <v>4</v>
      </c>
      <c r="D150" s="149">
        <v>10</v>
      </c>
      <c r="E150" s="149">
        <v>9</v>
      </c>
      <c r="F150" s="149">
        <v>3</v>
      </c>
      <c r="G150" s="149">
        <v>33.299999999999997</v>
      </c>
      <c r="H150" s="149">
        <v>4</v>
      </c>
      <c r="I150" s="149">
        <v>44.4</v>
      </c>
      <c r="J150" s="149">
        <v>2</v>
      </c>
      <c r="K150" s="149">
        <v>22.2</v>
      </c>
      <c r="L150" s="149">
        <v>0</v>
      </c>
      <c r="M150" s="157">
        <v>0</v>
      </c>
      <c r="N150" s="157">
        <v>33.299999999999997</v>
      </c>
      <c r="O150" s="157">
        <v>22.2</v>
      </c>
      <c r="P150" s="149">
        <v>1</v>
      </c>
      <c r="Q150" s="149">
        <v>2</v>
      </c>
      <c r="R150" s="4">
        <v>22.2</v>
      </c>
      <c r="S150" s="4">
        <v>3</v>
      </c>
      <c r="T150" s="4">
        <v>33.299999999999997</v>
      </c>
      <c r="U150" s="4">
        <v>4</v>
      </c>
      <c r="V150" s="4">
        <v>44.4</v>
      </c>
      <c r="W150" s="4">
        <v>0</v>
      </c>
      <c r="X150" s="4"/>
      <c r="Y150" s="4">
        <v>22.2</v>
      </c>
      <c r="Z150" s="4">
        <v>44.4</v>
      </c>
      <c r="AA150" s="4" t="s">
        <v>1662</v>
      </c>
    </row>
    <row r="151" spans="1:27" ht="15.75" x14ac:dyDescent="0.25">
      <c r="A151" s="149">
        <v>29</v>
      </c>
      <c r="B151" s="149" t="s">
        <v>104</v>
      </c>
      <c r="C151" s="149">
        <v>4</v>
      </c>
      <c r="D151" s="149">
        <v>4</v>
      </c>
      <c r="E151" s="149">
        <v>4</v>
      </c>
      <c r="F151" s="149">
        <v>0</v>
      </c>
      <c r="G151" s="149"/>
      <c r="H151" s="149">
        <v>1</v>
      </c>
      <c r="I151" s="149">
        <v>25</v>
      </c>
      <c r="J151" s="149">
        <v>3</v>
      </c>
      <c r="K151" s="149">
        <v>75</v>
      </c>
      <c r="L151" s="149">
        <v>0</v>
      </c>
      <c r="M151" s="157">
        <v>0</v>
      </c>
      <c r="N151" s="157">
        <v>0</v>
      </c>
      <c r="O151" s="157">
        <v>75</v>
      </c>
      <c r="P151" s="149">
        <v>0</v>
      </c>
      <c r="Q151" s="149">
        <v>0</v>
      </c>
      <c r="R151" s="4"/>
      <c r="S151" s="4">
        <v>1</v>
      </c>
      <c r="T151" s="4">
        <v>25</v>
      </c>
      <c r="U151" s="4">
        <v>2</v>
      </c>
      <c r="V151" s="4">
        <v>50</v>
      </c>
      <c r="W151" s="4">
        <v>1</v>
      </c>
      <c r="X151" s="4">
        <v>25</v>
      </c>
      <c r="Y151" s="4">
        <v>0</v>
      </c>
      <c r="Z151" s="4">
        <v>75</v>
      </c>
      <c r="AA151" s="4" t="s">
        <v>1663</v>
      </c>
    </row>
    <row r="152" spans="1:27" ht="15.75" x14ac:dyDescent="0.25">
      <c r="A152" s="149">
        <v>30</v>
      </c>
      <c r="B152" s="149" t="s">
        <v>105</v>
      </c>
      <c r="C152" s="149">
        <v>4</v>
      </c>
      <c r="D152" s="149">
        <v>5</v>
      </c>
      <c r="E152" s="149">
        <v>4</v>
      </c>
      <c r="F152" s="149">
        <v>0</v>
      </c>
      <c r="G152" s="149">
        <v>0</v>
      </c>
      <c r="H152" s="149">
        <v>1</v>
      </c>
      <c r="I152" s="149">
        <v>20</v>
      </c>
      <c r="J152" s="149">
        <v>3</v>
      </c>
      <c r="K152" s="149">
        <v>60</v>
      </c>
      <c r="L152" s="149">
        <v>0</v>
      </c>
      <c r="M152" s="157">
        <v>0</v>
      </c>
      <c r="N152" s="157">
        <v>0</v>
      </c>
      <c r="O152" s="157">
        <v>60</v>
      </c>
      <c r="P152" s="149">
        <v>0</v>
      </c>
      <c r="Q152" s="149">
        <v>0</v>
      </c>
      <c r="R152" s="4">
        <v>0</v>
      </c>
      <c r="S152" s="4">
        <v>0</v>
      </c>
      <c r="T152" s="4">
        <v>0</v>
      </c>
      <c r="U152" s="4">
        <v>4</v>
      </c>
      <c r="V152" s="4">
        <v>80</v>
      </c>
      <c r="W152" s="4">
        <v>0</v>
      </c>
      <c r="X152" s="4">
        <v>0</v>
      </c>
      <c r="Y152" s="4">
        <v>0</v>
      </c>
      <c r="Z152" s="4">
        <v>80</v>
      </c>
      <c r="AA152" s="4" t="s">
        <v>1664</v>
      </c>
    </row>
    <row r="153" spans="1:27" ht="15.75" x14ac:dyDescent="0.25">
      <c r="A153" s="149">
        <v>31</v>
      </c>
      <c r="B153" s="149" t="s">
        <v>32</v>
      </c>
      <c r="C153" s="149">
        <v>4</v>
      </c>
      <c r="D153" s="149">
        <v>11</v>
      </c>
      <c r="E153" s="149">
        <v>11</v>
      </c>
      <c r="F153" s="149">
        <v>2</v>
      </c>
      <c r="G153" s="149">
        <v>18.100000000000001</v>
      </c>
      <c r="H153" s="149">
        <v>4</v>
      </c>
      <c r="I153" s="149">
        <v>36.4</v>
      </c>
      <c r="J153" s="149">
        <v>4</v>
      </c>
      <c r="K153" s="149">
        <v>36.4</v>
      </c>
      <c r="L153" s="149">
        <v>1</v>
      </c>
      <c r="M153" s="157">
        <v>9.1</v>
      </c>
      <c r="N153" s="157">
        <v>18.100000000000001</v>
      </c>
      <c r="O153" s="157">
        <v>45.5</v>
      </c>
      <c r="P153" s="149">
        <v>2</v>
      </c>
      <c r="Q153" s="149">
        <v>2</v>
      </c>
      <c r="R153" s="4">
        <v>18.100000000000001</v>
      </c>
      <c r="S153" s="4">
        <v>6</v>
      </c>
      <c r="T153" s="4">
        <v>54.5</v>
      </c>
      <c r="U153" s="4">
        <v>3</v>
      </c>
      <c r="V153" s="4">
        <v>27.3</v>
      </c>
      <c r="W153" s="4">
        <v>0</v>
      </c>
      <c r="X153" s="4">
        <v>0</v>
      </c>
      <c r="Y153" s="4">
        <v>18.100000000000001</v>
      </c>
      <c r="Z153" s="4">
        <v>27.3</v>
      </c>
      <c r="AA153" s="4" t="s">
        <v>1665</v>
      </c>
    </row>
    <row r="154" spans="1:27" ht="15.75" x14ac:dyDescent="0.25">
      <c r="A154" s="149"/>
      <c r="B154" s="159" t="s">
        <v>155</v>
      </c>
      <c r="C154" s="159">
        <v>4</v>
      </c>
      <c r="D154" s="159">
        <f>SUM(D123:D153)</f>
        <v>392</v>
      </c>
      <c r="E154" s="159">
        <f>SUM(E123:E153)</f>
        <v>366</v>
      </c>
      <c r="F154" s="159">
        <f>SUM(F123:F153)</f>
        <v>24</v>
      </c>
      <c r="G154" s="159">
        <v>7</v>
      </c>
      <c r="H154" s="159">
        <f>SUM(H123:H153)</f>
        <v>140</v>
      </c>
      <c r="I154" s="159">
        <v>38</v>
      </c>
      <c r="J154" s="159">
        <f>SUM(J123:J153)</f>
        <v>156</v>
      </c>
      <c r="K154" s="159">
        <v>43</v>
      </c>
      <c r="L154" s="159">
        <f>SUM(L123:L153)</f>
        <v>45</v>
      </c>
      <c r="M154" s="160">
        <v>12</v>
      </c>
      <c r="N154" s="160">
        <v>7</v>
      </c>
      <c r="O154" s="160">
        <v>55</v>
      </c>
      <c r="P154" s="159">
        <f>SUM(P123:P153)</f>
        <v>23</v>
      </c>
      <c r="Q154" s="159">
        <f>SUM(Q123:Q153)</f>
        <v>17</v>
      </c>
      <c r="R154" s="161">
        <v>4</v>
      </c>
      <c r="S154" s="161">
        <f>SUM(S123:S153)</f>
        <v>114</v>
      </c>
      <c r="T154" s="161">
        <v>32</v>
      </c>
      <c r="U154" s="161">
        <f>SUM(U123:U153)</f>
        <v>155</v>
      </c>
      <c r="V154" s="161">
        <v>43</v>
      </c>
      <c r="W154" s="161">
        <f>SUM(W123:W153)</f>
        <v>78</v>
      </c>
      <c r="X154" s="161">
        <v>21</v>
      </c>
      <c r="Y154" s="161">
        <v>4</v>
      </c>
      <c r="Z154" s="161">
        <v>64</v>
      </c>
      <c r="AA154" s="161"/>
    </row>
  </sheetData>
  <mergeCells count="56">
    <mergeCell ref="F7:I7"/>
    <mergeCell ref="J7:J8"/>
    <mergeCell ref="K7:K8"/>
    <mergeCell ref="L7:L8"/>
    <mergeCell ref="M7:M8"/>
    <mergeCell ref="A7:A8"/>
    <mergeCell ref="B7:B8"/>
    <mergeCell ref="C7:C8"/>
    <mergeCell ref="D7:D8"/>
    <mergeCell ref="E7:E8"/>
    <mergeCell ref="A81:A82"/>
    <mergeCell ref="B81:B82"/>
    <mergeCell ref="C81:C82"/>
    <mergeCell ref="D81:D82"/>
    <mergeCell ref="E81:E82"/>
    <mergeCell ref="S43:S44"/>
    <mergeCell ref="AC43:AD43"/>
    <mergeCell ref="AE43:AE44"/>
    <mergeCell ref="AF43:AF44"/>
    <mergeCell ref="T43:T44"/>
    <mergeCell ref="U43:U44"/>
    <mergeCell ref="W43:X43"/>
    <mergeCell ref="Y43:Z43"/>
    <mergeCell ref="AA43:AB43"/>
    <mergeCell ref="M81:N81"/>
    <mergeCell ref="F43:G43"/>
    <mergeCell ref="H43:I43"/>
    <mergeCell ref="J43:K43"/>
    <mergeCell ref="L43:M43"/>
    <mergeCell ref="O81:P81"/>
    <mergeCell ref="Q81:Q82"/>
    <mergeCell ref="A120:A122"/>
    <mergeCell ref="B120:B122"/>
    <mergeCell ref="C120:C122"/>
    <mergeCell ref="D120:D122"/>
    <mergeCell ref="E120:E122"/>
    <mergeCell ref="F120:M120"/>
    <mergeCell ref="N120:N122"/>
    <mergeCell ref="O120:O122"/>
    <mergeCell ref="P120:P122"/>
    <mergeCell ref="Q120:X120"/>
    <mergeCell ref="F81:F82"/>
    <mergeCell ref="G81:H81"/>
    <mergeCell ref="I81:J81"/>
    <mergeCell ref="K81:L81"/>
    <mergeCell ref="Y120:Y122"/>
    <mergeCell ref="Z120:Z122"/>
    <mergeCell ref="AA120:AA122"/>
    <mergeCell ref="F121:G121"/>
    <mergeCell ref="H121:I121"/>
    <mergeCell ref="J121:K121"/>
    <mergeCell ref="L121:M121"/>
    <mergeCell ref="Q121:R121"/>
    <mergeCell ref="S121:T121"/>
    <mergeCell ref="U121:V121"/>
    <mergeCell ref="W121:X12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opLeftCell="A4" workbookViewId="0">
      <selection activeCell="A6" sqref="A6:C6"/>
    </sheetView>
  </sheetViews>
  <sheetFormatPr defaultRowHeight="15" x14ac:dyDescent="0.25"/>
  <cols>
    <col min="1" max="1" width="4.7109375" customWidth="1"/>
    <col min="2" max="2" width="19.5703125" customWidth="1"/>
    <col min="4" max="4" width="10.5703125" customWidth="1"/>
    <col min="5" max="5" width="11" customWidth="1"/>
    <col min="6" max="6" width="5.7109375" customWidth="1"/>
    <col min="7" max="7" width="6" customWidth="1"/>
    <col min="8" max="9" width="5.85546875" customWidth="1"/>
    <col min="10" max="10" width="7.28515625" customWidth="1"/>
    <col min="11" max="11" width="11.140625" customWidth="1"/>
    <col min="12" max="12" width="31" customWidth="1"/>
    <col min="19" max="19" width="18.28515625" customWidth="1"/>
    <col min="24" max="24" width="9.28515625" bestFit="1" customWidth="1"/>
    <col min="25" max="25" width="10.7109375" bestFit="1" customWidth="1"/>
    <col min="26" max="26" width="9.28515625" bestFit="1" customWidth="1"/>
    <col min="27" max="27" width="10.7109375" bestFit="1" customWidth="1"/>
    <col min="28" max="28" width="9.28515625" bestFit="1" customWidth="1"/>
    <col min="29" max="29" width="9.5703125" bestFit="1" customWidth="1"/>
    <col min="30" max="30" width="9.28515625" bestFit="1" customWidth="1"/>
  </cols>
  <sheetData>
    <row r="2" spans="1:13" x14ac:dyDescent="0.25">
      <c r="C2" t="s">
        <v>86</v>
      </c>
    </row>
    <row r="5" spans="1:13" x14ac:dyDescent="0.25">
      <c r="C5" t="s">
        <v>60</v>
      </c>
    </row>
    <row r="6" spans="1:13" x14ac:dyDescent="0.25">
      <c r="A6" s="93"/>
      <c r="B6" s="93" t="s">
        <v>975</v>
      </c>
      <c r="C6" s="94">
        <v>42999</v>
      </c>
    </row>
    <row r="7" spans="1:13" ht="24.75" customHeight="1" x14ac:dyDescent="0.25">
      <c r="A7" s="164" t="s">
        <v>124</v>
      </c>
      <c r="B7" s="164" t="s">
        <v>77</v>
      </c>
      <c r="C7" s="171" t="s">
        <v>61</v>
      </c>
      <c r="D7" s="171" t="s">
        <v>141</v>
      </c>
      <c r="E7" s="171" t="s">
        <v>615</v>
      </c>
      <c r="F7" s="164" t="s">
        <v>933</v>
      </c>
      <c r="G7" s="164"/>
      <c r="H7" s="164"/>
      <c r="I7" s="164"/>
      <c r="J7" s="171" t="s">
        <v>143</v>
      </c>
      <c r="K7" s="171" t="s">
        <v>144</v>
      </c>
      <c r="L7" s="171" t="s">
        <v>126</v>
      </c>
      <c r="M7" s="171" t="s">
        <v>127</v>
      </c>
    </row>
    <row r="8" spans="1:13" ht="23.25" customHeight="1" x14ac:dyDescent="0.25">
      <c r="A8" s="164"/>
      <c r="B8" s="164"/>
      <c r="C8" s="171"/>
      <c r="D8" s="171"/>
      <c r="E8" s="171"/>
      <c r="F8" s="1" t="s">
        <v>72</v>
      </c>
      <c r="G8" s="1" t="s">
        <v>73</v>
      </c>
      <c r="H8" s="1" t="s">
        <v>74</v>
      </c>
      <c r="I8" s="1" t="s">
        <v>75</v>
      </c>
      <c r="J8" s="171"/>
      <c r="K8" s="171"/>
      <c r="L8" s="171"/>
      <c r="M8" s="171"/>
    </row>
    <row r="9" spans="1:13" x14ac:dyDescent="0.25">
      <c r="A9" s="1">
        <v>1</v>
      </c>
      <c r="B9" s="1" t="s">
        <v>80</v>
      </c>
      <c r="C9" s="1">
        <v>5</v>
      </c>
      <c r="D9" s="1">
        <v>13</v>
      </c>
      <c r="E9" s="1">
        <v>13</v>
      </c>
      <c r="F9" s="1">
        <v>3</v>
      </c>
      <c r="G9" s="1">
        <v>5</v>
      </c>
      <c r="H9" s="1">
        <v>2</v>
      </c>
      <c r="I9" s="1">
        <v>3</v>
      </c>
      <c r="J9" s="8">
        <f>F9/E9*100</f>
        <v>23.076923076923077</v>
      </c>
      <c r="K9" s="8">
        <f>(H9+I9)/E9*100</f>
        <v>38.461538461538467</v>
      </c>
      <c r="L9" s="1" t="s">
        <v>976</v>
      </c>
      <c r="M9" s="1"/>
    </row>
    <row r="10" spans="1:13" x14ac:dyDescent="0.25">
      <c r="A10" s="1">
        <v>2</v>
      </c>
      <c r="B10" s="1" t="s">
        <v>723</v>
      </c>
      <c r="C10" s="1">
        <v>5</v>
      </c>
      <c r="D10" s="1">
        <v>28</v>
      </c>
      <c r="E10" s="1">
        <v>23</v>
      </c>
      <c r="F10" s="1">
        <v>1</v>
      </c>
      <c r="G10" s="1">
        <v>8</v>
      </c>
      <c r="H10" s="1">
        <v>9</v>
      </c>
      <c r="I10" s="1">
        <v>5</v>
      </c>
      <c r="J10" s="8">
        <f t="shared" ref="J10:J40" si="0">F10/E10*100</f>
        <v>4.3478260869565215</v>
      </c>
      <c r="K10" s="8">
        <f t="shared" ref="K10:K40" si="1">(H10+I10)/E10*100</f>
        <v>60.869565217391312</v>
      </c>
      <c r="L10" s="1" t="s">
        <v>977</v>
      </c>
      <c r="M10" s="1" t="s">
        <v>978</v>
      </c>
    </row>
    <row r="11" spans="1:13" x14ac:dyDescent="0.25">
      <c r="A11" s="1">
        <v>3</v>
      </c>
      <c r="B11" s="1" t="s">
        <v>78</v>
      </c>
      <c r="C11" s="1">
        <v>5</v>
      </c>
      <c r="D11" s="1">
        <v>16</v>
      </c>
      <c r="E11" s="1">
        <v>15</v>
      </c>
      <c r="F11" s="1">
        <v>3</v>
      </c>
      <c r="G11" s="1">
        <v>3</v>
      </c>
      <c r="H11" s="1">
        <v>3</v>
      </c>
      <c r="I11" s="1">
        <v>6</v>
      </c>
      <c r="J11" s="8">
        <f t="shared" si="0"/>
        <v>20</v>
      </c>
      <c r="K11" s="8">
        <f t="shared" si="1"/>
        <v>60</v>
      </c>
      <c r="L11" s="1" t="s">
        <v>979</v>
      </c>
      <c r="M11" s="1">
        <v>3</v>
      </c>
    </row>
    <row r="12" spans="1:13" x14ac:dyDescent="0.25">
      <c r="A12" s="1">
        <v>4</v>
      </c>
      <c r="B12" s="1" t="s">
        <v>81</v>
      </c>
      <c r="C12" s="1">
        <v>5</v>
      </c>
      <c r="D12" s="1">
        <v>8</v>
      </c>
      <c r="E12" s="1">
        <v>8</v>
      </c>
      <c r="F12" s="1">
        <v>0</v>
      </c>
      <c r="G12" s="1">
        <v>3</v>
      </c>
      <c r="H12" s="1">
        <v>4</v>
      </c>
      <c r="I12" s="1">
        <v>1</v>
      </c>
      <c r="J12" s="8">
        <f t="shared" si="0"/>
        <v>0</v>
      </c>
      <c r="K12" s="8">
        <f t="shared" si="1"/>
        <v>62.5</v>
      </c>
      <c r="L12" s="1" t="s">
        <v>980</v>
      </c>
      <c r="M12" s="1">
        <v>1</v>
      </c>
    </row>
    <row r="13" spans="1:13" x14ac:dyDescent="0.25">
      <c r="A13" s="1">
        <v>5</v>
      </c>
      <c r="B13" s="1" t="s">
        <v>31</v>
      </c>
      <c r="C13" s="1">
        <v>5</v>
      </c>
      <c r="D13" s="1">
        <v>15</v>
      </c>
      <c r="E13" s="1">
        <v>14</v>
      </c>
      <c r="F13" s="1">
        <v>1</v>
      </c>
      <c r="G13" s="1">
        <v>4</v>
      </c>
      <c r="H13" s="1">
        <v>4</v>
      </c>
      <c r="I13" s="1">
        <v>5</v>
      </c>
      <c r="J13" s="8">
        <f t="shared" si="0"/>
        <v>7.1428571428571423</v>
      </c>
      <c r="K13" s="8">
        <f t="shared" si="1"/>
        <v>64.285714285714292</v>
      </c>
      <c r="L13" s="1" t="s">
        <v>981</v>
      </c>
      <c r="M13" s="1">
        <v>2</v>
      </c>
    </row>
    <row r="14" spans="1:13" x14ac:dyDescent="0.25">
      <c r="A14" s="1">
        <v>6</v>
      </c>
      <c r="B14" s="1" t="s">
        <v>85</v>
      </c>
      <c r="C14" s="1">
        <v>5</v>
      </c>
      <c r="D14" s="1">
        <v>8</v>
      </c>
      <c r="E14" s="1">
        <v>7</v>
      </c>
      <c r="F14" s="1">
        <v>1</v>
      </c>
      <c r="G14" s="1">
        <v>1</v>
      </c>
      <c r="H14" s="1">
        <v>4</v>
      </c>
      <c r="I14" s="1">
        <v>1</v>
      </c>
      <c r="J14" s="8">
        <f t="shared" si="0"/>
        <v>14.285714285714285</v>
      </c>
      <c r="K14" s="8">
        <f t="shared" si="1"/>
        <v>71.428571428571431</v>
      </c>
      <c r="L14" s="1"/>
      <c r="M14" s="1">
        <v>1</v>
      </c>
    </row>
    <row r="15" spans="1:13" x14ac:dyDescent="0.25">
      <c r="A15" s="1">
        <v>7</v>
      </c>
      <c r="B15" s="1" t="s">
        <v>53</v>
      </c>
      <c r="C15" s="1">
        <v>5</v>
      </c>
      <c r="D15" s="1">
        <v>7</v>
      </c>
      <c r="E15" s="1">
        <v>7</v>
      </c>
      <c r="F15" s="1">
        <v>1</v>
      </c>
      <c r="G15" s="1">
        <v>2</v>
      </c>
      <c r="H15" s="1">
        <v>1</v>
      </c>
      <c r="I15" s="1">
        <v>3</v>
      </c>
      <c r="J15" s="8">
        <f t="shared" si="0"/>
        <v>14.285714285714285</v>
      </c>
      <c r="K15" s="8">
        <f t="shared" si="1"/>
        <v>57.142857142857139</v>
      </c>
      <c r="L15" s="1" t="s">
        <v>982</v>
      </c>
      <c r="M15" s="1">
        <v>1</v>
      </c>
    </row>
    <row r="16" spans="1:13" x14ac:dyDescent="0.25">
      <c r="A16" s="1">
        <v>8</v>
      </c>
      <c r="B16" s="1" t="s">
        <v>47</v>
      </c>
      <c r="C16" s="1">
        <v>5</v>
      </c>
      <c r="D16" s="1">
        <v>11</v>
      </c>
      <c r="E16" s="1">
        <v>11</v>
      </c>
      <c r="F16" s="1">
        <v>1</v>
      </c>
      <c r="G16" s="1">
        <v>3</v>
      </c>
      <c r="H16" s="1">
        <v>3</v>
      </c>
      <c r="I16" s="1">
        <v>4</v>
      </c>
      <c r="J16" s="8">
        <f t="shared" si="0"/>
        <v>9.0909090909090917</v>
      </c>
      <c r="K16" s="8">
        <f t="shared" si="1"/>
        <v>63.636363636363633</v>
      </c>
      <c r="L16" s="1" t="s">
        <v>983</v>
      </c>
      <c r="M16" s="1">
        <v>0</v>
      </c>
    </row>
    <row r="17" spans="1:13" x14ac:dyDescent="0.25">
      <c r="A17" s="1">
        <v>9</v>
      </c>
      <c r="B17" s="1" t="s">
        <v>50</v>
      </c>
      <c r="C17" s="1" t="s">
        <v>984</v>
      </c>
      <c r="D17" s="1">
        <v>34</v>
      </c>
      <c r="E17" s="1">
        <v>32</v>
      </c>
      <c r="F17" s="1">
        <v>2</v>
      </c>
      <c r="G17" s="1">
        <v>11</v>
      </c>
      <c r="H17" s="1">
        <v>13</v>
      </c>
      <c r="I17" s="1">
        <v>6</v>
      </c>
      <c r="J17" s="8">
        <f t="shared" si="0"/>
        <v>6.25</v>
      </c>
      <c r="K17" s="8">
        <f t="shared" si="1"/>
        <v>59.375</v>
      </c>
      <c r="L17" s="1" t="s">
        <v>985</v>
      </c>
      <c r="M17" s="1"/>
    </row>
    <row r="18" spans="1:13" x14ac:dyDescent="0.25">
      <c r="A18" s="1">
        <v>10</v>
      </c>
      <c r="B18" s="1" t="s">
        <v>79</v>
      </c>
      <c r="C18" s="1">
        <v>5</v>
      </c>
      <c r="D18" s="1">
        <v>11</v>
      </c>
      <c r="E18" s="1">
        <v>6</v>
      </c>
      <c r="F18" s="1">
        <v>0</v>
      </c>
      <c r="G18" s="1">
        <v>3</v>
      </c>
      <c r="H18" s="1">
        <v>3</v>
      </c>
      <c r="I18" s="1">
        <v>0</v>
      </c>
      <c r="J18" s="8">
        <f t="shared" si="0"/>
        <v>0</v>
      </c>
      <c r="K18" s="8">
        <f t="shared" si="1"/>
        <v>50</v>
      </c>
      <c r="L18" s="1" t="s">
        <v>986</v>
      </c>
      <c r="M18" s="1">
        <v>0</v>
      </c>
    </row>
    <row r="19" spans="1:13" x14ac:dyDescent="0.25">
      <c r="A19" s="1">
        <v>11</v>
      </c>
      <c r="B19" s="1" t="s">
        <v>76</v>
      </c>
      <c r="C19" s="1">
        <v>5</v>
      </c>
      <c r="D19" s="1">
        <v>17</v>
      </c>
      <c r="E19" s="1">
        <v>15</v>
      </c>
      <c r="F19" s="1">
        <v>2</v>
      </c>
      <c r="G19" s="1">
        <v>5</v>
      </c>
      <c r="H19" s="1">
        <v>6</v>
      </c>
      <c r="I19" s="1">
        <v>2</v>
      </c>
      <c r="J19" s="8">
        <f t="shared" si="0"/>
        <v>13.333333333333334</v>
      </c>
      <c r="K19" s="8">
        <f t="shared" si="1"/>
        <v>53.333333333333336</v>
      </c>
      <c r="L19" s="1" t="s">
        <v>987</v>
      </c>
      <c r="M19" s="1">
        <v>2</v>
      </c>
    </row>
    <row r="20" spans="1:13" x14ac:dyDescent="0.25">
      <c r="A20" s="1">
        <v>12</v>
      </c>
      <c r="B20" s="1" t="s">
        <v>988</v>
      </c>
      <c r="C20" s="1">
        <v>5</v>
      </c>
      <c r="D20" s="1">
        <v>46</v>
      </c>
      <c r="E20" s="1">
        <v>40</v>
      </c>
      <c r="F20" s="1">
        <v>6</v>
      </c>
      <c r="G20" s="1">
        <v>9</v>
      </c>
      <c r="H20" s="1">
        <v>15</v>
      </c>
      <c r="I20" s="1">
        <v>10</v>
      </c>
      <c r="J20" s="8">
        <f t="shared" si="0"/>
        <v>15</v>
      </c>
      <c r="K20" s="8">
        <f t="shared" si="1"/>
        <v>62.5</v>
      </c>
      <c r="L20" s="1" t="s">
        <v>989</v>
      </c>
      <c r="M20" s="1" t="s">
        <v>990</v>
      </c>
    </row>
    <row r="21" spans="1:13" x14ac:dyDescent="0.25">
      <c r="A21" s="1">
        <v>13</v>
      </c>
      <c r="B21" s="1" t="s">
        <v>52</v>
      </c>
      <c r="C21" s="1">
        <v>5</v>
      </c>
      <c r="D21" s="1">
        <v>4</v>
      </c>
      <c r="E21" s="1">
        <v>4</v>
      </c>
      <c r="F21" s="1">
        <v>1</v>
      </c>
      <c r="G21" s="1">
        <v>1</v>
      </c>
      <c r="H21" s="1">
        <v>2</v>
      </c>
      <c r="I21" s="1">
        <v>0</v>
      </c>
      <c r="J21" s="8">
        <f t="shared" si="0"/>
        <v>25</v>
      </c>
      <c r="K21" s="8">
        <f t="shared" si="1"/>
        <v>50</v>
      </c>
      <c r="L21" s="1" t="s">
        <v>991</v>
      </c>
      <c r="M21" s="1">
        <v>2</v>
      </c>
    </row>
    <row r="22" spans="1:13" x14ac:dyDescent="0.25">
      <c r="A22" s="1">
        <v>14</v>
      </c>
      <c r="B22" s="1" t="s">
        <v>992</v>
      </c>
      <c r="C22" s="1">
        <v>5</v>
      </c>
      <c r="D22" s="1">
        <v>25</v>
      </c>
      <c r="E22" s="1">
        <v>21</v>
      </c>
      <c r="F22" s="1">
        <v>1</v>
      </c>
      <c r="G22" s="1">
        <v>3</v>
      </c>
      <c r="H22" s="1">
        <v>9</v>
      </c>
      <c r="I22" s="1">
        <v>8</v>
      </c>
      <c r="J22" s="8">
        <f t="shared" si="0"/>
        <v>4.7619047619047619</v>
      </c>
      <c r="K22" s="8">
        <f t="shared" si="1"/>
        <v>80.952380952380949</v>
      </c>
      <c r="L22" s="1" t="s">
        <v>229</v>
      </c>
      <c r="M22" s="1">
        <v>1</v>
      </c>
    </row>
    <row r="23" spans="1:13" x14ac:dyDescent="0.25">
      <c r="A23" s="1">
        <v>15</v>
      </c>
      <c r="B23" s="1" t="s">
        <v>102</v>
      </c>
      <c r="C23" s="1">
        <v>5</v>
      </c>
      <c r="D23" s="1">
        <v>1</v>
      </c>
      <c r="E23" s="1">
        <v>1</v>
      </c>
      <c r="F23" s="1">
        <v>0</v>
      </c>
      <c r="G23" s="1">
        <v>0</v>
      </c>
      <c r="H23" s="1">
        <v>1</v>
      </c>
      <c r="I23" s="1">
        <v>0</v>
      </c>
      <c r="J23" s="8">
        <f t="shared" si="0"/>
        <v>0</v>
      </c>
      <c r="K23" s="8">
        <f t="shared" si="1"/>
        <v>100</v>
      </c>
      <c r="L23" s="1" t="s">
        <v>993</v>
      </c>
      <c r="M23" s="1" t="s">
        <v>257</v>
      </c>
    </row>
    <row r="24" spans="1:13" x14ac:dyDescent="0.25">
      <c r="A24" s="1">
        <v>16</v>
      </c>
      <c r="B24" s="1" t="s">
        <v>874</v>
      </c>
      <c r="C24" s="1">
        <v>5</v>
      </c>
      <c r="D24" s="1">
        <v>6</v>
      </c>
      <c r="E24" s="1">
        <v>6</v>
      </c>
      <c r="F24" s="1">
        <v>0</v>
      </c>
      <c r="G24" s="1">
        <v>0</v>
      </c>
      <c r="H24" s="1">
        <v>4</v>
      </c>
      <c r="I24" s="1">
        <v>2</v>
      </c>
      <c r="J24" s="8">
        <f t="shared" si="0"/>
        <v>0</v>
      </c>
      <c r="K24" s="8">
        <f t="shared" si="1"/>
        <v>100</v>
      </c>
      <c r="L24" s="1" t="s">
        <v>994</v>
      </c>
      <c r="M24" s="1">
        <v>0</v>
      </c>
    </row>
    <row r="25" spans="1:13" x14ac:dyDescent="0.25">
      <c r="A25" s="1">
        <v>17</v>
      </c>
      <c r="B25" s="1" t="s">
        <v>349</v>
      </c>
      <c r="C25" s="1">
        <v>5</v>
      </c>
      <c r="D25" s="1">
        <v>5</v>
      </c>
      <c r="E25" s="1">
        <v>5</v>
      </c>
      <c r="F25" s="1">
        <v>1</v>
      </c>
      <c r="G25" s="1">
        <v>1</v>
      </c>
      <c r="H25" s="1">
        <v>0</v>
      </c>
      <c r="I25" s="1">
        <v>3</v>
      </c>
      <c r="J25" s="8">
        <f t="shared" si="0"/>
        <v>20</v>
      </c>
      <c r="K25" s="8">
        <f t="shared" si="1"/>
        <v>60</v>
      </c>
      <c r="L25" s="1" t="s">
        <v>995</v>
      </c>
      <c r="M25" s="1">
        <v>0</v>
      </c>
    </row>
    <row r="26" spans="1:13" x14ac:dyDescent="0.25">
      <c r="A26" s="1">
        <v>18</v>
      </c>
      <c r="B26" s="1" t="s">
        <v>952</v>
      </c>
      <c r="C26" s="1">
        <v>5</v>
      </c>
      <c r="D26" s="1">
        <v>7</v>
      </c>
      <c r="E26" s="1">
        <v>7</v>
      </c>
      <c r="F26" s="1">
        <v>1</v>
      </c>
      <c r="G26" s="1">
        <v>1</v>
      </c>
      <c r="H26" s="1">
        <v>2</v>
      </c>
      <c r="I26" s="1">
        <v>3</v>
      </c>
      <c r="J26" s="8">
        <f t="shared" si="0"/>
        <v>14.285714285714285</v>
      </c>
      <c r="K26" s="8">
        <f t="shared" si="1"/>
        <v>71.428571428571431</v>
      </c>
      <c r="L26" s="1" t="s">
        <v>996</v>
      </c>
      <c r="M26" s="1"/>
    </row>
    <row r="27" spans="1:13" x14ac:dyDescent="0.25">
      <c r="A27" s="1">
        <v>19</v>
      </c>
      <c r="B27" s="1" t="s">
        <v>105</v>
      </c>
      <c r="C27" s="1">
        <v>5</v>
      </c>
      <c r="D27" s="1">
        <v>3</v>
      </c>
      <c r="E27" s="1">
        <v>2</v>
      </c>
      <c r="F27" s="1"/>
      <c r="G27" s="1"/>
      <c r="H27" s="1">
        <v>2</v>
      </c>
      <c r="I27" s="1"/>
      <c r="J27" s="8">
        <f t="shared" si="0"/>
        <v>0</v>
      </c>
      <c r="K27" s="8">
        <f t="shared" si="1"/>
        <v>100</v>
      </c>
      <c r="L27" s="1" t="s">
        <v>997</v>
      </c>
      <c r="M27" s="1">
        <v>0</v>
      </c>
    </row>
    <row r="28" spans="1:13" x14ac:dyDescent="0.25">
      <c r="A28" s="1">
        <v>20</v>
      </c>
      <c r="B28" s="1" t="s">
        <v>107</v>
      </c>
      <c r="C28" s="1">
        <v>5</v>
      </c>
      <c r="D28" s="1">
        <v>3</v>
      </c>
      <c r="E28" s="1">
        <v>3</v>
      </c>
      <c r="F28" s="1">
        <v>0</v>
      </c>
      <c r="G28" s="1">
        <v>0</v>
      </c>
      <c r="H28" s="1">
        <v>2</v>
      </c>
      <c r="I28" s="1">
        <v>1</v>
      </c>
      <c r="J28" s="8">
        <f t="shared" si="0"/>
        <v>0</v>
      </c>
      <c r="K28" s="8">
        <f t="shared" si="1"/>
        <v>100</v>
      </c>
      <c r="L28" s="1" t="s">
        <v>998</v>
      </c>
      <c r="M28" s="1"/>
    </row>
    <row r="29" spans="1:13" x14ac:dyDescent="0.25">
      <c r="A29" s="1">
        <v>21</v>
      </c>
      <c r="B29" s="1" t="s">
        <v>999</v>
      </c>
      <c r="C29" s="1">
        <v>5</v>
      </c>
      <c r="D29" s="1">
        <v>3</v>
      </c>
      <c r="E29" s="1">
        <v>3</v>
      </c>
      <c r="F29" s="1"/>
      <c r="G29" s="1"/>
      <c r="H29" s="1">
        <v>3</v>
      </c>
      <c r="I29" s="1"/>
      <c r="J29" s="8">
        <f t="shared" si="0"/>
        <v>0</v>
      </c>
      <c r="K29" s="8">
        <f t="shared" si="1"/>
        <v>100</v>
      </c>
      <c r="L29" s="1" t="s">
        <v>1000</v>
      </c>
      <c r="M29" s="1" t="s">
        <v>257</v>
      </c>
    </row>
    <row r="30" spans="1:13" x14ac:dyDescent="0.25">
      <c r="A30" s="1">
        <v>22</v>
      </c>
      <c r="B30" s="1" t="s">
        <v>106</v>
      </c>
      <c r="C30" s="1">
        <v>5</v>
      </c>
      <c r="D30" s="1">
        <v>5</v>
      </c>
      <c r="E30" s="1">
        <v>4</v>
      </c>
      <c r="F30" s="1">
        <v>0</v>
      </c>
      <c r="G30" s="1">
        <v>2</v>
      </c>
      <c r="H30" s="1">
        <v>1</v>
      </c>
      <c r="I30" s="1">
        <v>1</v>
      </c>
      <c r="J30" s="8">
        <f t="shared" si="0"/>
        <v>0</v>
      </c>
      <c r="K30" s="8">
        <f t="shared" si="1"/>
        <v>50</v>
      </c>
      <c r="L30" s="1" t="s">
        <v>1001</v>
      </c>
      <c r="M30" s="1"/>
    </row>
    <row r="31" spans="1:13" x14ac:dyDescent="0.25">
      <c r="A31" s="1">
        <v>23</v>
      </c>
      <c r="B31" s="1" t="s">
        <v>97</v>
      </c>
      <c r="C31" s="1">
        <v>5</v>
      </c>
      <c r="D31" s="1">
        <v>18</v>
      </c>
      <c r="E31" s="1">
        <v>16</v>
      </c>
      <c r="F31" s="1">
        <v>1</v>
      </c>
      <c r="G31" s="1">
        <v>2</v>
      </c>
      <c r="H31" s="1">
        <v>5</v>
      </c>
      <c r="I31" s="1">
        <v>8</v>
      </c>
      <c r="J31" s="8">
        <f t="shared" si="0"/>
        <v>6.25</v>
      </c>
      <c r="K31" s="8">
        <f t="shared" si="1"/>
        <v>81.25</v>
      </c>
      <c r="L31" s="1" t="s">
        <v>1002</v>
      </c>
      <c r="M31" s="1">
        <v>1</v>
      </c>
    </row>
    <row r="32" spans="1:13" x14ac:dyDescent="0.25">
      <c r="A32" s="1">
        <v>24</v>
      </c>
      <c r="B32" s="1" t="s">
        <v>109</v>
      </c>
      <c r="C32" s="1">
        <v>5</v>
      </c>
      <c r="D32" s="1">
        <v>9</v>
      </c>
      <c r="E32" s="1">
        <v>7</v>
      </c>
      <c r="F32" s="1">
        <v>1</v>
      </c>
      <c r="G32" s="1">
        <v>4</v>
      </c>
      <c r="H32" s="1">
        <v>2</v>
      </c>
      <c r="I32" s="1">
        <v>0</v>
      </c>
      <c r="J32" s="8">
        <f t="shared" si="0"/>
        <v>14.285714285714285</v>
      </c>
      <c r="K32" s="8">
        <f t="shared" si="1"/>
        <v>28.571428571428569</v>
      </c>
      <c r="L32" s="1" t="s">
        <v>1003</v>
      </c>
      <c r="M32" s="1">
        <v>1</v>
      </c>
    </row>
    <row r="33" spans="1:13" x14ac:dyDescent="0.25">
      <c r="A33" s="1">
        <v>25</v>
      </c>
      <c r="B33" s="1" t="s">
        <v>733</v>
      </c>
      <c r="C33" s="1">
        <v>5</v>
      </c>
      <c r="D33" s="1">
        <v>7</v>
      </c>
      <c r="E33" s="1">
        <v>7</v>
      </c>
      <c r="F33" s="1">
        <v>0</v>
      </c>
      <c r="G33" s="1">
        <v>4</v>
      </c>
      <c r="H33" s="1">
        <v>2</v>
      </c>
      <c r="I33" s="1">
        <v>1</v>
      </c>
      <c r="J33" s="8">
        <f t="shared" si="0"/>
        <v>0</v>
      </c>
      <c r="K33" s="8">
        <f t="shared" si="1"/>
        <v>42.857142857142854</v>
      </c>
      <c r="L33" s="1" t="s">
        <v>1004</v>
      </c>
      <c r="M33" s="1">
        <v>0</v>
      </c>
    </row>
    <row r="34" spans="1:13" x14ac:dyDescent="0.25">
      <c r="A34" s="1">
        <v>26</v>
      </c>
      <c r="B34" s="1" t="s">
        <v>1005</v>
      </c>
      <c r="C34" s="1">
        <v>5</v>
      </c>
      <c r="D34" s="1">
        <v>4</v>
      </c>
      <c r="E34" s="1">
        <v>4</v>
      </c>
      <c r="F34" s="1">
        <v>0</v>
      </c>
      <c r="G34" s="1">
        <v>0</v>
      </c>
      <c r="H34" s="1">
        <v>2</v>
      </c>
      <c r="I34" s="1">
        <v>2</v>
      </c>
      <c r="J34" s="8">
        <f t="shared" si="0"/>
        <v>0</v>
      </c>
      <c r="K34" s="8">
        <f t="shared" si="1"/>
        <v>100</v>
      </c>
      <c r="L34" s="1" t="s">
        <v>1006</v>
      </c>
      <c r="M34" s="1"/>
    </row>
    <row r="35" spans="1:13" x14ac:dyDescent="0.25">
      <c r="A35" s="1">
        <v>27</v>
      </c>
      <c r="B35" s="1" t="s">
        <v>103</v>
      </c>
      <c r="C35" s="1">
        <v>5</v>
      </c>
      <c r="D35" s="1">
        <v>9</v>
      </c>
      <c r="E35" s="1">
        <v>9</v>
      </c>
      <c r="F35" s="1">
        <v>1</v>
      </c>
      <c r="G35" s="1">
        <v>2</v>
      </c>
      <c r="H35" s="1">
        <v>4</v>
      </c>
      <c r="I35" s="1">
        <v>2</v>
      </c>
      <c r="J35" s="8">
        <f t="shared" si="0"/>
        <v>11.111111111111111</v>
      </c>
      <c r="K35" s="8">
        <f t="shared" si="1"/>
        <v>66.666666666666657</v>
      </c>
      <c r="L35" s="1" t="s">
        <v>1007</v>
      </c>
      <c r="M35" s="1">
        <v>1</v>
      </c>
    </row>
    <row r="36" spans="1:13" x14ac:dyDescent="0.25">
      <c r="A36" s="1">
        <v>28</v>
      </c>
      <c r="B36" s="1" t="s">
        <v>950</v>
      </c>
      <c r="C36" s="1">
        <v>5</v>
      </c>
      <c r="D36" s="1">
        <v>6</v>
      </c>
      <c r="E36" s="1">
        <v>5</v>
      </c>
      <c r="F36" s="1">
        <v>0</v>
      </c>
      <c r="G36" s="1">
        <v>2</v>
      </c>
      <c r="H36" s="1">
        <v>2</v>
      </c>
      <c r="I36" s="1">
        <v>1</v>
      </c>
      <c r="J36" s="8">
        <f t="shared" si="0"/>
        <v>0</v>
      </c>
      <c r="K36" s="8">
        <f t="shared" si="1"/>
        <v>60</v>
      </c>
      <c r="L36" s="1" t="s">
        <v>1008</v>
      </c>
      <c r="M36" s="1">
        <v>1</v>
      </c>
    </row>
    <row r="37" spans="1:13" x14ac:dyDescent="0.25">
      <c r="A37" s="1">
        <v>29</v>
      </c>
      <c r="B37" s="1" t="s">
        <v>1009</v>
      </c>
      <c r="C37" s="1">
        <v>5</v>
      </c>
      <c r="D37" s="1">
        <v>5</v>
      </c>
      <c r="E37" s="1">
        <v>5</v>
      </c>
      <c r="F37" s="1">
        <v>0</v>
      </c>
      <c r="G37" s="1">
        <v>1</v>
      </c>
      <c r="H37" s="1">
        <v>4</v>
      </c>
      <c r="I37" s="1">
        <v>0</v>
      </c>
      <c r="J37" s="8">
        <f t="shared" si="0"/>
        <v>0</v>
      </c>
      <c r="K37" s="8">
        <f t="shared" si="1"/>
        <v>80</v>
      </c>
      <c r="L37" s="1" t="s">
        <v>1010</v>
      </c>
      <c r="M37" s="1">
        <v>0</v>
      </c>
    </row>
    <row r="38" spans="1:13" x14ac:dyDescent="0.25">
      <c r="A38" s="1">
        <v>30</v>
      </c>
      <c r="B38" s="1" t="s">
        <v>954</v>
      </c>
      <c r="C38" s="1">
        <v>5</v>
      </c>
      <c r="D38" s="1">
        <v>1</v>
      </c>
      <c r="E38" s="1">
        <v>1</v>
      </c>
      <c r="F38" s="1">
        <v>0</v>
      </c>
      <c r="G38" s="1">
        <v>0</v>
      </c>
      <c r="H38" s="1">
        <v>0</v>
      </c>
      <c r="I38" s="1">
        <v>1</v>
      </c>
      <c r="J38" s="8">
        <f t="shared" si="0"/>
        <v>0</v>
      </c>
      <c r="K38" s="8">
        <f t="shared" si="1"/>
        <v>100</v>
      </c>
      <c r="L38" s="1" t="s">
        <v>1011</v>
      </c>
      <c r="M38" s="1"/>
    </row>
    <row r="39" spans="1:13" x14ac:dyDescent="0.25">
      <c r="A39" s="1">
        <v>31</v>
      </c>
      <c r="B39" s="1" t="s">
        <v>1012</v>
      </c>
      <c r="C39" s="1">
        <v>5</v>
      </c>
      <c r="D39" s="1">
        <v>10</v>
      </c>
      <c r="E39" s="1">
        <v>7</v>
      </c>
      <c r="F39" s="1">
        <v>0</v>
      </c>
      <c r="G39" s="1">
        <v>4</v>
      </c>
      <c r="H39" s="1">
        <v>0</v>
      </c>
      <c r="I39" s="1">
        <v>3</v>
      </c>
      <c r="J39" s="8">
        <f t="shared" si="0"/>
        <v>0</v>
      </c>
      <c r="K39" s="8">
        <f t="shared" si="1"/>
        <v>42.857142857142854</v>
      </c>
      <c r="L39" s="1" t="s">
        <v>1013</v>
      </c>
      <c r="M39" s="1"/>
    </row>
    <row r="40" spans="1:13" x14ac:dyDescent="0.25">
      <c r="A40" s="1"/>
      <c r="B40" s="1" t="s">
        <v>133</v>
      </c>
      <c r="C40" s="1"/>
      <c r="D40" s="1">
        <f t="shared" ref="D40:I40" si="2">SUM(D9:D39)</f>
        <v>345</v>
      </c>
      <c r="E40" s="1">
        <f t="shared" si="2"/>
        <v>308</v>
      </c>
      <c r="F40" s="1">
        <f t="shared" si="2"/>
        <v>28</v>
      </c>
      <c r="G40" s="1">
        <f t="shared" si="2"/>
        <v>84</v>
      </c>
      <c r="H40" s="1">
        <f t="shared" si="2"/>
        <v>114</v>
      </c>
      <c r="I40" s="1">
        <f t="shared" si="2"/>
        <v>82</v>
      </c>
      <c r="J40" s="8">
        <f t="shared" si="0"/>
        <v>9.0909090909090917</v>
      </c>
      <c r="K40" s="8">
        <f t="shared" si="1"/>
        <v>63.636363636363633</v>
      </c>
      <c r="L40" s="1"/>
      <c r="M40" s="1">
        <v>17</v>
      </c>
    </row>
  </sheetData>
  <mergeCells count="10">
    <mergeCell ref="F7:I7"/>
    <mergeCell ref="J7:J8"/>
    <mergeCell ref="K7:K8"/>
    <mergeCell ref="L7:L8"/>
    <mergeCell ref="M7:M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0"/>
  <sheetViews>
    <sheetView tabSelected="1" topLeftCell="I40" workbookViewId="0">
      <selection activeCell="O63" sqref="O62:O63"/>
    </sheetView>
  </sheetViews>
  <sheetFormatPr defaultRowHeight="15" x14ac:dyDescent="0.25"/>
  <cols>
    <col min="1" max="1" width="4.7109375" customWidth="1"/>
    <col min="2" max="2" width="38.42578125" customWidth="1"/>
    <col min="4" max="4" width="10.5703125" customWidth="1"/>
    <col min="5" max="5" width="11" customWidth="1"/>
    <col min="6" max="6" width="5.7109375" customWidth="1"/>
    <col min="7" max="7" width="6" customWidth="1"/>
    <col min="8" max="9" width="5.85546875" customWidth="1"/>
    <col min="10" max="10" width="6.7109375" customWidth="1"/>
    <col min="11" max="11" width="11.140625" customWidth="1"/>
    <col min="12" max="12" width="31.85546875" customWidth="1"/>
    <col min="16" max="16" width="6.28515625" customWidth="1"/>
    <col min="17" max="17" width="34" customWidth="1"/>
    <col min="19" max="19" width="18.28515625" customWidth="1"/>
    <col min="28" max="28" width="35" customWidth="1"/>
  </cols>
  <sheetData>
    <row r="2" spans="1:29" x14ac:dyDescent="0.25">
      <c r="C2" t="s">
        <v>86</v>
      </c>
    </row>
    <row r="5" spans="1:29" x14ac:dyDescent="0.25">
      <c r="C5" t="s">
        <v>60</v>
      </c>
    </row>
    <row r="6" spans="1:29" x14ac:dyDescent="0.25">
      <c r="B6" s="93" t="s">
        <v>385</v>
      </c>
      <c r="C6" s="94">
        <v>42992</v>
      </c>
      <c r="Q6" s="93" t="s">
        <v>386</v>
      </c>
      <c r="R6" s="94">
        <v>42998</v>
      </c>
    </row>
    <row r="7" spans="1:29" ht="32.25" customHeight="1" x14ac:dyDescent="0.25">
      <c r="A7" s="164" t="s">
        <v>124</v>
      </c>
      <c r="B7" s="164" t="s">
        <v>77</v>
      </c>
      <c r="C7" s="171" t="s">
        <v>141</v>
      </c>
      <c r="D7" s="171" t="s">
        <v>142</v>
      </c>
      <c r="E7" s="164" t="s">
        <v>87</v>
      </c>
      <c r="F7" s="164"/>
      <c r="G7" s="164"/>
      <c r="H7" s="164"/>
      <c r="I7" s="197" t="s">
        <v>143</v>
      </c>
      <c r="J7" s="197" t="s">
        <v>144</v>
      </c>
      <c r="K7" s="197"/>
      <c r="L7" s="197" t="s">
        <v>126</v>
      </c>
      <c r="M7" s="197" t="s">
        <v>1491</v>
      </c>
      <c r="N7" s="165"/>
      <c r="P7" s="164" t="s">
        <v>124</v>
      </c>
      <c r="Q7" s="164" t="s">
        <v>77</v>
      </c>
      <c r="R7" s="171" t="s">
        <v>61</v>
      </c>
      <c r="S7" s="171" t="s">
        <v>62</v>
      </c>
      <c r="T7" s="171" t="s">
        <v>150</v>
      </c>
      <c r="U7" s="171" t="s">
        <v>151</v>
      </c>
      <c r="V7" s="171"/>
      <c r="W7" s="171"/>
      <c r="X7" s="171"/>
      <c r="Y7" s="2" t="s">
        <v>88</v>
      </c>
      <c r="Z7" s="164" t="s">
        <v>63</v>
      </c>
      <c r="AA7" s="164"/>
      <c r="AB7" s="171" t="s">
        <v>126</v>
      </c>
      <c r="AC7" s="171" t="s">
        <v>127</v>
      </c>
    </row>
    <row r="8" spans="1:29" ht="30" customHeight="1" x14ac:dyDescent="0.25">
      <c r="A8" s="164"/>
      <c r="B8" s="164"/>
      <c r="C8" s="171"/>
      <c r="D8" s="171"/>
      <c r="E8" s="1" t="s">
        <v>72</v>
      </c>
      <c r="F8" s="1" t="s">
        <v>73</v>
      </c>
      <c r="G8" s="1" t="s">
        <v>74</v>
      </c>
      <c r="H8" s="1" t="s">
        <v>75</v>
      </c>
      <c r="I8" s="197"/>
      <c r="J8" s="197"/>
      <c r="K8" s="197"/>
      <c r="L8" s="197"/>
      <c r="M8" s="197"/>
      <c r="N8" s="165"/>
      <c r="P8" s="164"/>
      <c r="Q8" s="164"/>
      <c r="R8" s="171"/>
      <c r="S8" s="171"/>
      <c r="T8" s="171"/>
      <c r="U8" s="1" t="s">
        <v>72</v>
      </c>
      <c r="V8" s="1" t="s">
        <v>73</v>
      </c>
      <c r="W8" s="1" t="s">
        <v>74</v>
      </c>
      <c r="X8" s="1" t="s">
        <v>75</v>
      </c>
      <c r="Y8" s="1" t="s">
        <v>65</v>
      </c>
      <c r="Z8" s="1" t="s">
        <v>64</v>
      </c>
      <c r="AA8" s="1" t="s">
        <v>65</v>
      </c>
      <c r="AB8" s="171"/>
      <c r="AC8" s="171"/>
    </row>
    <row r="9" spans="1:29" x14ac:dyDescent="0.25">
      <c r="A9" s="1">
        <v>1</v>
      </c>
      <c r="B9" s="1" t="s">
        <v>78</v>
      </c>
      <c r="C9" s="1">
        <v>12</v>
      </c>
      <c r="D9" s="1">
        <v>12</v>
      </c>
      <c r="E9" s="1">
        <v>1</v>
      </c>
      <c r="F9" s="1">
        <v>4</v>
      </c>
      <c r="G9" s="1">
        <v>6</v>
      </c>
      <c r="H9" s="1">
        <v>1</v>
      </c>
      <c r="I9" s="7">
        <f>E9/D9*100</f>
        <v>8.3333333333333321</v>
      </c>
      <c r="J9" s="7">
        <f>(G9+H9)/D9*100</f>
        <v>58.333333333333336</v>
      </c>
      <c r="K9" s="1"/>
      <c r="L9" s="1" t="s">
        <v>147</v>
      </c>
      <c r="M9" s="1">
        <v>1</v>
      </c>
      <c r="P9" s="1">
        <v>1</v>
      </c>
      <c r="Q9" s="1" t="s">
        <v>78</v>
      </c>
      <c r="R9" s="1">
        <v>7</v>
      </c>
      <c r="S9" s="1">
        <v>12</v>
      </c>
      <c r="T9" s="1">
        <v>12</v>
      </c>
      <c r="U9" s="1">
        <v>0</v>
      </c>
      <c r="V9" s="1">
        <v>4</v>
      </c>
      <c r="W9" s="1">
        <v>5</v>
      </c>
      <c r="X9" s="1">
        <v>3</v>
      </c>
      <c r="Y9" s="8">
        <f>U9/T9*100</f>
        <v>0</v>
      </c>
      <c r="Z9" s="8">
        <v>8</v>
      </c>
      <c r="AA9" s="8">
        <f>Z9/T9*100</f>
        <v>66.666666666666657</v>
      </c>
      <c r="AB9" s="1" t="s">
        <v>1070</v>
      </c>
      <c r="AC9" s="1">
        <v>1</v>
      </c>
    </row>
    <row r="10" spans="1:29" ht="15.75" thickBot="1" x14ac:dyDescent="0.3">
      <c r="A10" s="1">
        <v>2</v>
      </c>
      <c r="B10" s="1" t="s">
        <v>79</v>
      </c>
      <c r="C10" s="1">
        <v>13</v>
      </c>
      <c r="D10" s="1">
        <v>9</v>
      </c>
      <c r="E10" s="1">
        <v>0</v>
      </c>
      <c r="F10" s="1">
        <v>5</v>
      </c>
      <c r="G10" s="1">
        <v>4</v>
      </c>
      <c r="H10" s="1">
        <v>0</v>
      </c>
      <c r="I10" s="7">
        <f>E10/D10*100</f>
        <v>0</v>
      </c>
      <c r="J10" s="7">
        <f t="shared" ref="J10:J40" si="0">(G10+H10)/D10*100</f>
        <v>44.444444444444443</v>
      </c>
      <c r="K10" s="1"/>
      <c r="L10" s="1" t="s">
        <v>1049</v>
      </c>
      <c r="M10" s="1">
        <v>0</v>
      </c>
      <c r="P10" s="1">
        <v>2</v>
      </c>
      <c r="Q10" s="1" t="s">
        <v>79</v>
      </c>
      <c r="R10" s="1">
        <v>7</v>
      </c>
      <c r="S10" s="1">
        <v>13</v>
      </c>
      <c r="T10" s="1">
        <v>9</v>
      </c>
      <c r="U10" s="1">
        <v>1</v>
      </c>
      <c r="V10" s="1">
        <v>4</v>
      </c>
      <c r="W10" s="1">
        <v>4</v>
      </c>
      <c r="X10" s="1">
        <v>0</v>
      </c>
      <c r="Y10" s="8">
        <v>11</v>
      </c>
      <c r="Z10" s="8">
        <v>4</v>
      </c>
      <c r="AA10" s="8">
        <v>44</v>
      </c>
      <c r="AB10" s="1" t="s">
        <v>1071</v>
      </c>
      <c r="AC10" s="1">
        <v>0</v>
      </c>
    </row>
    <row r="11" spans="1:29" ht="15.75" thickBot="1" x14ac:dyDescent="0.3">
      <c r="A11" s="1">
        <v>3</v>
      </c>
      <c r="B11" s="1" t="s">
        <v>80</v>
      </c>
      <c r="C11" s="1">
        <v>2</v>
      </c>
      <c r="D11" s="1">
        <v>2</v>
      </c>
      <c r="E11" s="1">
        <v>0</v>
      </c>
      <c r="F11" s="1">
        <v>0</v>
      </c>
      <c r="G11" s="1">
        <v>2</v>
      </c>
      <c r="H11" s="1">
        <v>0</v>
      </c>
      <c r="I11" s="7">
        <v>0</v>
      </c>
      <c r="J11" s="7">
        <v>100</v>
      </c>
      <c r="K11" s="1"/>
      <c r="L11" s="1" t="s">
        <v>1041</v>
      </c>
      <c r="M11" s="1"/>
      <c r="P11" s="1">
        <v>3</v>
      </c>
      <c r="Q11" s="1" t="s">
        <v>80</v>
      </c>
      <c r="R11" s="1">
        <v>7</v>
      </c>
      <c r="S11" s="1">
        <v>2</v>
      </c>
      <c r="T11" s="1">
        <v>2</v>
      </c>
      <c r="U11" s="1">
        <v>0</v>
      </c>
      <c r="V11" s="1">
        <v>1</v>
      </c>
      <c r="W11" s="1">
        <v>1</v>
      </c>
      <c r="X11" s="1">
        <v>0</v>
      </c>
      <c r="Y11" s="8">
        <f t="shared" ref="Y11:Y24" si="1">U11/T11*100</f>
        <v>0</v>
      </c>
      <c r="Z11" s="8">
        <v>1</v>
      </c>
      <c r="AA11" s="8">
        <f>Z11/T11*100</f>
        <v>50</v>
      </c>
      <c r="AB11" s="1" t="s">
        <v>1072</v>
      </c>
      <c r="AC11" s="1">
        <v>0</v>
      </c>
    </row>
    <row r="12" spans="1:29" ht="15.75" thickBot="1" x14ac:dyDescent="0.3">
      <c r="A12" s="1">
        <v>4</v>
      </c>
      <c r="B12" s="1" t="s">
        <v>47</v>
      </c>
      <c r="C12" s="1">
        <v>10</v>
      </c>
      <c r="D12" s="1">
        <v>7</v>
      </c>
      <c r="E12" s="1">
        <v>0</v>
      </c>
      <c r="F12" s="1">
        <v>2</v>
      </c>
      <c r="G12" s="1">
        <v>4</v>
      </c>
      <c r="H12" s="1">
        <v>1</v>
      </c>
      <c r="I12" s="7">
        <f>E12/D12*100</f>
        <v>0</v>
      </c>
      <c r="J12" s="7">
        <f t="shared" si="0"/>
        <v>71.428571428571431</v>
      </c>
      <c r="K12" s="1"/>
      <c r="L12" s="1" t="s">
        <v>1050</v>
      </c>
      <c r="M12" s="1">
        <v>0</v>
      </c>
      <c r="P12" s="1">
        <v>4</v>
      </c>
      <c r="Q12" s="1" t="s">
        <v>47</v>
      </c>
      <c r="R12" s="1">
        <v>7</v>
      </c>
      <c r="S12" s="1">
        <v>10</v>
      </c>
      <c r="T12" s="1">
        <v>9</v>
      </c>
      <c r="U12" s="1">
        <v>0</v>
      </c>
      <c r="V12" s="1">
        <v>2</v>
      </c>
      <c r="W12" s="1">
        <v>4</v>
      </c>
      <c r="X12" s="1">
        <v>3</v>
      </c>
      <c r="Y12" s="8">
        <f t="shared" si="1"/>
        <v>0</v>
      </c>
      <c r="Z12" s="8">
        <v>7</v>
      </c>
      <c r="AA12" s="8">
        <f>Z12/T12*100</f>
        <v>77.777777777777786</v>
      </c>
      <c r="AB12" s="1" t="s">
        <v>634</v>
      </c>
      <c r="AC12" s="1"/>
    </row>
    <row r="13" spans="1:29" ht="15.75" thickBot="1" x14ac:dyDescent="0.3">
      <c r="A13" s="1">
        <v>5</v>
      </c>
      <c r="B13" s="1" t="s">
        <v>81</v>
      </c>
      <c r="C13" s="1">
        <v>5</v>
      </c>
      <c r="D13" s="1">
        <v>4</v>
      </c>
      <c r="E13" s="1">
        <v>0</v>
      </c>
      <c r="F13" s="1">
        <v>1</v>
      </c>
      <c r="G13" s="1">
        <v>3</v>
      </c>
      <c r="H13" s="1">
        <v>0</v>
      </c>
      <c r="I13" s="7">
        <f>E13/D13*100</f>
        <v>0</v>
      </c>
      <c r="J13" s="7">
        <f t="shared" si="0"/>
        <v>75</v>
      </c>
      <c r="K13" s="1"/>
      <c r="L13" s="1" t="s">
        <v>1051</v>
      </c>
      <c r="M13" s="1">
        <v>0</v>
      </c>
      <c r="P13" s="1">
        <v>5</v>
      </c>
      <c r="Q13" s="1" t="s">
        <v>81</v>
      </c>
      <c r="R13" s="1">
        <v>7</v>
      </c>
      <c r="S13" s="1">
        <v>5</v>
      </c>
      <c r="T13" s="1">
        <v>4</v>
      </c>
      <c r="U13" s="1">
        <v>0</v>
      </c>
      <c r="V13" s="1">
        <v>1</v>
      </c>
      <c r="W13" s="1">
        <v>2</v>
      </c>
      <c r="X13" s="1">
        <v>1</v>
      </c>
      <c r="Y13" s="8">
        <f t="shared" si="1"/>
        <v>0</v>
      </c>
      <c r="Z13" s="8">
        <v>3</v>
      </c>
      <c r="AA13" s="8">
        <v>75</v>
      </c>
      <c r="AB13" s="1" t="s">
        <v>1073</v>
      </c>
      <c r="AC13" s="1">
        <v>0</v>
      </c>
    </row>
    <row r="14" spans="1:29" ht="15.75" thickBot="1" x14ac:dyDescent="0.3">
      <c r="A14" s="1">
        <v>6</v>
      </c>
      <c r="B14" s="1" t="s">
        <v>723</v>
      </c>
      <c r="C14" s="1">
        <v>11</v>
      </c>
      <c r="D14" s="1">
        <v>11</v>
      </c>
      <c r="E14" s="1">
        <v>2</v>
      </c>
      <c r="F14" s="1">
        <v>4</v>
      </c>
      <c r="G14" s="1">
        <v>4</v>
      </c>
      <c r="H14" s="1">
        <v>1</v>
      </c>
      <c r="I14" s="7">
        <f>E14/D14*100</f>
        <v>18.181818181818183</v>
      </c>
      <c r="J14" s="7">
        <f t="shared" si="0"/>
        <v>45.454545454545453</v>
      </c>
      <c r="K14" s="1"/>
      <c r="L14" s="1" t="s">
        <v>1025</v>
      </c>
      <c r="M14" s="1">
        <v>2</v>
      </c>
      <c r="P14" s="1">
        <v>6</v>
      </c>
      <c r="Q14" s="1" t="s">
        <v>48</v>
      </c>
      <c r="R14" s="1">
        <v>7</v>
      </c>
      <c r="S14" s="1">
        <v>11</v>
      </c>
      <c r="T14" s="1">
        <v>8</v>
      </c>
      <c r="U14" s="1">
        <v>0</v>
      </c>
      <c r="V14" s="1">
        <v>4</v>
      </c>
      <c r="W14" s="1">
        <v>3</v>
      </c>
      <c r="X14" s="1">
        <v>1</v>
      </c>
      <c r="Y14" s="8">
        <f t="shared" si="1"/>
        <v>0</v>
      </c>
      <c r="Z14" s="8">
        <v>4</v>
      </c>
      <c r="AA14" s="8">
        <f>Z14/T14*100</f>
        <v>50</v>
      </c>
      <c r="AB14" s="1" t="s">
        <v>1074</v>
      </c>
      <c r="AC14" s="1"/>
    </row>
    <row r="15" spans="1:29" x14ac:dyDescent="0.25">
      <c r="A15" s="1">
        <v>7</v>
      </c>
      <c r="B15" s="1" t="s">
        <v>49</v>
      </c>
      <c r="C15" s="1">
        <v>51</v>
      </c>
      <c r="D15" s="1">
        <v>42</v>
      </c>
      <c r="E15" s="1">
        <v>4</v>
      </c>
      <c r="F15" s="1">
        <v>30</v>
      </c>
      <c r="G15" s="1">
        <v>5</v>
      </c>
      <c r="H15" s="1">
        <v>3</v>
      </c>
      <c r="I15" s="7">
        <v>9.5</v>
      </c>
      <c r="J15" s="7">
        <v>19</v>
      </c>
      <c r="K15" s="1"/>
      <c r="L15" s="1" t="s">
        <v>235</v>
      </c>
      <c r="M15" s="1">
        <v>4</v>
      </c>
      <c r="P15" s="1">
        <v>7</v>
      </c>
      <c r="Q15" s="1" t="s">
        <v>1075</v>
      </c>
      <c r="R15" s="1">
        <v>7</v>
      </c>
      <c r="S15" s="1">
        <v>51</v>
      </c>
      <c r="T15" s="1">
        <v>43</v>
      </c>
      <c r="U15" s="1">
        <v>2</v>
      </c>
      <c r="V15" s="1">
        <v>16</v>
      </c>
      <c r="W15" s="1">
        <v>19</v>
      </c>
      <c r="X15" s="1">
        <v>5</v>
      </c>
      <c r="Y15" s="8">
        <f>U15/T15*100</f>
        <v>4.6511627906976747</v>
      </c>
      <c r="Z15" s="8">
        <v>24</v>
      </c>
      <c r="AA15" s="8">
        <f>(W15+X15)/T15*100</f>
        <v>55.813953488372093</v>
      </c>
      <c r="AB15" s="1" t="s">
        <v>1076</v>
      </c>
      <c r="AC15" s="1"/>
    </row>
    <row r="16" spans="1:29" ht="42" customHeight="1" x14ac:dyDescent="0.25">
      <c r="A16" s="1">
        <v>8</v>
      </c>
      <c r="B16" s="1" t="s">
        <v>1009</v>
      </c>
      <c r="C16" s="1">
        <v>5</v>
      </c>
      <c r="D16" s="1">
        <v>4</v>
      </c>
      <c r="E16" s="1">
        <v>1</v>
      </c>
      <c r="F16" s="1">
        <v>2</v>
      </c>
      <c r="G16" s="1">
        <v>1</v>
      </c>
      <c r="H16" s="1">
        <v>0</v>
      </c>
      <c r="I16" s="7">
        <v>25</v>
      </c>
      <c r="J16" s="7">
        <v>25</v>
      </c>
      <c r="K16" s="1"/>
      <c r="L16" s="1" t="s">
        <v>1022</v>
      </c>
      <c r="M16" s="1">
        <v>1</v>
      </c>
      <c r="P16" s="1">
        <v>8</v>
      </c>
      <c r="Q16" s="1" t="s">
        <v>83</v>
      </c>
      <c r="R16" s="1">
        <v>7</v>
      </c>
      <c r="S16" s="1">
        <v>28</v>
      </c>
      <c r="T16" s="1">
        <v>23</v>
      </c>
      <c r="U16" s="1">
        <v>0</v>
      </c>
      <c r="V16" s="1">
        <v>4</v>
      </c>
      <c r="W16" s="1">
        <v>19</v>
      </c>
      <c r="X16" s="1">
        <v>0</v>
      </c>
      <c r="Y16" s="8">
        <f t="shared" si="1"/>
        <v>0</v>
      </c>
      <c r="Z16" s="8">
        <v>19</v>
      </c>
      <c r="AA16" s="8">
        <f>Z16/T16*100</f>
        <v>82.608695652173907</v>
      </c>
      <c r="AB16" s="1" t="s">
        <v>1077</v>
      </c>
      <c r="AC16" s="1">
        <v>1</v>
      </c>
    </row>
    <row r="17" spans="1:29" x14ac:dyDescent="0.25">
      <c r="A17" s="1">
        <v>9</v>
      </c>
      <c r="B17" s="1" t="s">
        <v>50</v>
      </c>
      <c r="C17" s="1">
        <v>27</v>
      </c>
      <c r="D17" s="1">
        <v>19</v>
      </c>
      <c r="E17" s="1">
        <v>4</v>
      </c>
      <c r="F17" s="1">
        <v>9</v>
      </c>
      <c r="G17" s="1">
        <v>6</v>
      </c>
      <c r="H17" s="1">
        <v>0</v>
      </c>
      <c r="I17" s="7">
        <v>21.1</v>
      </c>
      <c r="J17" s="7">
        <v>31.6</v>
      </c>
      <c r="K17" s="1"/>
      <c r="L17" s="1" t="s">
        <v>1052</v>
      </c>
      <c r="M17" s="1">
        <v>4</v>
      </c>
      <c r="P17" s="1">
        <v>9</v>
      </c>
      <c r="Q17" s="1" t="s">
        <v>50</v>
      </c>
      <c r="R17" s="1">
        <v>7</v>
      </c>
      <c r="S17" s="1">
        <v>27</v>
      </c>
      <c r="T17" s="1">
        <v>22</v>
      </c>
      <c r="U17" s="1">
        <v>2</v>
      </c>
      <c r="V17" s="1">
        <v>5</v>
      </c>
      <c r="W17" s="1">
        <v>15</v>
      </c>
      <c r="X17" s="1">
        <v>0</v>
      </c>
      <c r="Y17" s="8">
        <f t="shared" si="1"/>
        <v>9.0909090909090917</v>
      </c>
      <c r="Z17" s="8">
        <v>15</v>
      </c>
      <c r="AA17" s="8">
        <f t="shared" ref="AA17:AA23" si="2">Z17/T17*100</f>
        <v>68.181818181818173</v>
      </c>
      <c r="AB17" s="1" t="s">
        <v>1078</v>
      </c>
      <c r="AC17" s="1"/>
    </row>
    <row r="18" spans="1:29" ht="15.75" thickBot="1" x14ac:dyDescent="0.3">
      <c r="A18" s="1">
        <v>10</v>
      </c>
      <c r="B18" s="1" t="s">
        <v>83</v>
      </c>
      <c r="C18" s="1">
        <v>28</v>
      </c>
      <c r="D18" s="1">
        <v>27</v>
      </c>
      <c r="E18" s="1">
        <v>8</v>
      </c>
      <c r="F18" s="1">
        <v>10</v>
      </c>
      <c r="G18" s="1">
        <v>6</v>
      </c>
      <c r="H18" s="1">
        <v>3</v>
      </c>
      <c r="I18" s="7">
        <v>30</v>
      </c>
      <c r="J18" s="7">
        <f t="shared" si="0"/>
        <v>33.333333333333329</v>
      </c>
      <c r="K18" s="1"/>
      <c r="L18" s="1" t="s">
        <v>1053</v>
      </c>
      <c r="M18" s="1">
        <v>4</v>
      </c>
      <c r="P18" s="1">
        <v>10</v>
      </c>
      <c r="Q18" s="1" t="s">
        <v>51</v>
      </c>
      <c r="R18" s="1">
        <v>7</v>
      </c>
      <c r="S18" s="1">
        <v>15</v>
      </c>
      <c r="T18" s="1">
        <v>14</v>
      </c>
      <c r="U18" s="1">
        <v>0</v>
      </c>
      <c r="V18" s="1">
        <v>4</v>
      </c>
      <c r="W18" s="1">
        <v>9</v>
      </c>
      <c r="X18" s="1">
        <v>1</v>
      </c>
      <c r="Y18" s="8">
        <f t="shared" si="1"/>
        <v>0</v>
      </c>
      <c r="Z18" s="8">
        <v>10</v>
      </c>
      <c r="AA18" s="8">
        <f t="shared" si="2"/>
        <v>71.428571428571431</v>
      </c>
      <c r="AB18" s="1" t="s">
        <v>1079</v>
      </c>
      <c r="AC18" s="1">
        <v>1</v>
      </c>
    </row>
    <row r="19" spans="1:29" ht="15.75" thickBot="1" x14ac:dyDescent="0.3">
      <c r="A19" s="1">
        <v>11</v>
      </c>
      <c r="B19" s="1" t="s">
        <v>52</v>
      </c>
      <c r="C19" s="1">
        <v>9</v>
      </c>
      <c r="D19" s="1">
        <v>9</v>
      </c>
      <c r="E19" s="1">
        <v>8</v>
      </c>
      <c r="F19" s="1">
        <v>1</v>
      </c>
      <c r="G19" s="1">
        <v>0</v>
      </c>
      <c r="H19" s="1">
        <v>0</v>
      </c>
      <c r="I19" s="7">
        <f>E19/D19*100</f>
        <v>88.888888888888886</v>
      </c>
      <c r="J19" s="7">
        <f t="shared" si="0"/>
        <v>0</v>
      </c>
      <c r="K19" s="1"/>
      <c r="L19" s="1" t="s">
        <v>1054</v>
      </c>
      <c r="M19" s="1">
        <v>8</v>
      </c>
      <c r="P19" s="1">
        <v>11</v>
      </c>
      <c r="Q19" s="1" t="s">
        <v>52</v>
      </c>
      <c r="R19" s="1">
        <v>7</v>
      </c>
      <c r="S19" s="1">
        <v>9</v>
      </c>
      <c r="T19" s="1">
        <v>9</v>
      </c>
      <c r="U19" s="1">
        <v>2</v>
      </c>
      <c r="V19" s="1">
        <v>2</v>
      </c>
      <c r="W19" s="1">
        <v>5</v>
      </c>
      <c r="X19" s="1">
        <v>0</v>
      </c>
      <c r="Y19" s="8">
        <f t="shared" si="1"/>
        <v>22.222222222222221</v>
      </c>
      <c r="Z19" s="8">
        <v>5</v>
      </c>
      <c r="AA19" s="8">
        <f t="shared" si="2"/>
        <v>55.555555555555557</v>
      </c>
      <c r="AB19" s="1" t="s">
        <v>1080</v>
      </c>
      <c r="AC19" s="1">
        <v>4</v>
      </c>
    </row>
    <row r="20" spans="1:29" ht="15.75" thickBot="1" x14ac:dyDescent="0.3">
      <c r="A20" s="1">
        <v>12</v>
      </c>
      <c r="B20" s="1" t="s">
        <v>729</v>
      </c>
      <c r="C20" s="1">
        <v>19</v>
      </c>
      <c r="D20" s="1">
        <v>16</v>
      </c>
      <c r="E20" s="1">
        <v>3</v>
      </c>
      <c r="F20" s="1">
        <v>8</v>
      </c>
      <c r="G20" s="1">
        <v>5</v>
      </c>
      <c r="H20" s="1">
        <v>0</v>
      </c>
      <c r="I20" s="7">
        <f>E20/D20*100</f>
        <v>18.75</v>
      </c>
      <c r="J20" s="7">
        <f t="shared" si="0"/>
        <v>31.25</v>
      </c>
      <c r="K20" s="1"/>
      <c r="L20" s="1" t="s">
        <v>1055</v>
      </c>
      <c r="M20" s="1">
        <v>3</v>
      </c>
      <c r="P20" s="1">
        <v>12</v>
      </c>
      <c r="Q20" s="1" t="s">
        <v>76</v>
      </c>
      <c r="R20" s="1">
        <v>7</v>
      </c>
      <c r="S20" s="1">
        <v>19</v>
      </c>
      <c r="T20" s="1">
        <v>16</v>
      </c>
      <c r="U20" s="1">
        <v>3</v>
      </c>
      <c r="V20" s="1">
        <v>6</v>
      </c>
      <c r="W20" s="1">
        <v>5</v>
      </c>
      <c r="X20" s="1">
        <v>2</v>
      </c>
      <c r="Y20" s="8">
        <f t="shared" si="1"/>
        <v>18.75</v>
      </c>
      <c r="Z20" s="8">
        <v>7</v>
      </c>
      <c r="AA20" s="8">
        <f t="shared" si="2"/>
        <v>43.75</v>
      </c>
      <c r="AB20" s="1" t="s">
        <v>698</v>
      </c>
      <c r="AC20" s="1">
        <v>3</v>
      </c>
    </row>
    <row r="21" spans="1:29" ht="15.75" thickBot="1" x14ac:dyDescent="0.3">
      <c r="A21" s="1">
        <v>13</v>
      </c>
      <c r="B21" s="1" t="s">
        <v>53</v>
      </c>
      <c r="C21" s="1">
        <v>5</v>
      </c>
      <c r="D21" s="1">
        <v>5</v>
      </c>
      <c r="E21" s="1">
        <v>2</v>
      </c>
      <c r="F21" s="1">
        <v>1</v>
      </c>
      <c r="G21" s="1">
        <v>1</v>
      </c>
      <c r="H21" s="1">
        <v>1</v>
      </c>
      <c r="I21" s="7">
        <v>40</v>
      </c>
      <c r="J21" s="7">
        <v>40</v>
      </c>
      <c r="K21" s="1"/>
      <c r="L21" s="1" t="s">
        <v>982</v>
      </c>
      <c r="M21" s="1">
        <v>2</v>
      </c>
      <c r="P21" s="1">
        <v>13</v>
      </c>
      <c r="Q21" s="1" t="s">
        <v>53</v>
      </c>
      <c r="R21" s="1">
        <v>7</v>
      </c>
      <c r="S21" s="1">
        <v>5</v>
      </c>
      <c r="T21" s="1">
        <v>4</v>
      </c>
      <c r="U21" s="1">
        <v>0</v>
      </c>
      <c r="V21" s="1">
        <v>1</v>
      </c>
      <c r="W21" s="1">
        <v>2</v>
      </c>
      <c r="X21" s="1">
        <v>1</v>
      </c>
      <c r="Y21" s="8">
        <f t="shared" si="1"/>
        <v>0</v>
      </c>
      <c r="Z21" s="8">
        <v>3</v>
      </c>
      <c r="AA21" s="8">
        <f t="shared" si="2"/>
        <v>75</v>
      </c>
      <c r="AB21" s="1" t="s">
        <v>1081</v>
      </c>
      <c r="AC21" s="1">
        <v>0</v>
      </c>
    </row>
    <row r="22" spans="1:29" ht="15.75" thickBot="1" x14ac:dyDescent="0.3">
      <c r="A22" s="1">
        <v>14</v>
      </c>
      <c r="B22" s="1" t="s">
        <v>85</v>
      </c>
      <c r="C22" s="1">
        <v>11</v>
      </c>
      <c r="D22" s="1">
        <v>11</v>
      </c>
      <c r="E22" s="1">
        <v>1</v>
      </c>
      <c r="F22" s="1">
        <v>8</v>
      </c>
      <c r="G22" s="1">
        <v>1</v>
      </c>
      <c r="H22" s="1">
        <v>1</v>
      </c>
      <c r="I22" s="7">
        <f>E22/D22*100</f>
        <v>9.0909090909090917</v>
      </c>
      <c r="J22" s="7">
        <f t="shared" si="0"/>
        <v>18.181818181818183</v>
      </c>
      <c r="K22" s="1"/>
      <c r="L22" s="1" t="s">
        <v>1056</v>
      </c>
      <c r="M22" s="1">
        <v>1</v>
      </c>
      <c r="P22" s="1">
        <v>14</v>
      </c>
      <c r="Q22" s="1" t="s">
        <v>85</v>
      </c>
      <c r="R22" s="1">
        <v>7</v>
      </c>
      <c r="S22" s="1">
        <v>11</v>
      </c>
      <c r="T22" s="1">
        <v>9</v>
      </c>
      <c r="U22" s="1">
        <v>0</v>
      </c>
      <c r="V22" s="1">
        <v>3</v>
      </c>
      <c r="W22" s="1">
        <v>3</v>
      </c>
      <c r="X22" s="1">
        <v>3</v>
      </c>
      <c r="Y22" s="8">
        <f>U22/T22*100</f>
        <v>0</v>
      </c>
      <c r="Z22" s="8">
        <v>6</v>
      </c>
      <c r="AA22" s="8">
        <v>67</v>
      </c>
      <c r="AB22" s="1" t="s">
        <v>1082</v>
      </c>
      <c r="AC22" s="1"/>
    </row>
    <row r="23" spans="1:29" ht="15.75" thickBot="1" x14ac:dyDescent="0.3">
      <c r="A23" s="1">
        <v>15</v>
      </c>
      <c r="B23" s="1" t="s">
        <v>733</v>
      </c>
      <c r="C23" s="1">
        <v>7</v>
      </c>
      <c r="D23" s="1">
        <v>5</v>
      </c>
      <c r="E23" s="1">
        <v>1</v>
      </c>
      <c r="F23" s="1">
        <v>2</v>
      </c>
      <c r="G23" s="1">
        <v>2</v>
      </c>
      <c r="H23" s="1">
        <v>0</v>
      </c>
      <c r="I23" s="7">
        <f>E23/D23*100</f>
        <v>20</v>
      </c>
      <c r="J23" s="7">
        <f t="shared" si="0"/>
        <v>40</v>
      </c>
      <c r="K23" s="1"/>
      <c r="L23" s="1" t="s">
        <v>1057</v>
      </c>
      <c r="M23" s="1">
        <v>1</v>
      </c>
      <c r="P23" s="1">
        <v>15</v>
      </c>
      <c r="Q23" s="1" t="s">
        <v>96</v>
      </c>
      <c r="R23" s="1">
        <v>7</v>
      </c>
      <c r="S23" s="1">
        <v>7</v>
      </c>
      <c r="T23" s="1">
        <v>5</v>
      </c>
      <c r="U23" s="1">
        <v>0</v>
      </c>
      <c r="V23" s="1">
        <v>2</v>
      </c>
      <c r="W23" s="1">
        <v>3</v>
      </c>
      <c r="X23" s="1">
        <v>0</v>
      </c>
      <c r="Y23" s="8">
        <f t="shared" si="1"/>
        <v>0</v>
      </c>
      <c r="Z23" s="8">
        <v>3</v>
      </c>
      <c r="AA23" s="8">
        <f t="shared" si="2"/>
        <v>60</v>
      </c>
      <c r="AB23" s="1" t="s">
        <v>1083</v>
      </c>
      <c r="AC23" s="1"/>
    </row>
    <row r="24" spans="1:29" ht="15.75" thickBot="1" x14ac:dyDescent="0.3">
      <c r="A24" s="1">
        <v>16</v>
      </c>
      <c r="B24" s="1" t="s">
        <v>97</v>
      </c>
      <c r="C24" s="1">
        <v>16</v>
      </c>
      <c r="D24" s="1">
        <v>12</v>
      </c>
      <c r="E24" s="1">
        <v>0</v>
      </c>
      <c r="F24" s="1">
        <v>5</v>
      </c>
      <c r="G24" s="1">
        <v>6</v>
      </c>
      <c r="H24" s="1">
        <v>1</v>
      </c>
      <c r="I24" s="7">
        <f>E24/D24*100</f>
        <v>0</v>
      </c>
      <c r="J24" s="7">
        <f t="shared" si="0"/>
        <v>58.333333333333336</v>
      </c>
      <c r="K24" s="1"/>
      <c r="L24" s="1" t="s">
        <v>1058</v>
      </c>
      <c r="M24" s="1">
        <v>0</v>
      </c>
      <c r="P24" s="1">
        <v>16</v>
      </c>
      <c r="Q24" s="1" t="s">
        <v>97</v>
      </c>
      <c r="R24" s="1">
        <v>7</v>
      </c>
      <c r="S24" s="1">
        <v>18</v>
      </c>
      <c r="T24" s="1">
        <v>11</v>
      </c>
      <c r="U24" s="1">
        <v>0</v>
      </c>
      <c r="V24" s="1">
        <v>4</v>
      </c>
      <c r="W24" s="1">
        <v>5</v>
      </c>
      <c r="X24" s="1">
        <v>2</v>
      </c>
      <c r="Y24" s="8">
        <f t="shared" si="1"/>
        <v>0</v>
      </c>
      <c r="Z24" s="8">
        <v>7</v>
      </c>
      <c r="AA24" s="8">
        <v>64</v>
      </c>
      <c r="AB24" s="1" t="s">
        <v>1084</v>
      </c>
      <c r="AC24" s="1">
        <v>0</v>
      </c>
    </row>
    <row r="25" spans="1:29" ht="15.75" thickBot="1" x14ac:dyDescent="0.3">
      <c r="A25" s="1">
        <v>17</v>
      </c>
      <c r="B25" s="1" t="s">
        <v>736</v>
      </c>
      <c r="C25" s="1">
        <v>3</v>
      </c>
      <c r="D25" s="1">
        <v>3</v>
      </c>
      <c r="E25" s="1">
        <v>0</v>
      </c>
      <c r="F25" s="1">
        <v>0</v>
      </c>
      <c r="G25" s="1">
        <v>2</v>
      </c>
      <c r="H25" s="1">
        <v>1</v>
      </c>
      <c r="I25" s="7">
        <v>0</v>
      </c>
      <c r="J25" s="7">
        <v>100</v>
      </c>
      <c r="K25" s="1"/>
      <c r="L25" s="1" t="s">
        <v>1037</v>
      </c>
      <c r="M25" s="1">
        <v>0</v>
      </c>
      <c r="P25" s="1">
        <v>17</v>
      </c>
      <c r="Q25" s="1" t="s">
        <v>99</v>
      </c>
      <c r="R25" s="1">
        <v>7</v>
      </c>
      <c r="S25" s="1">
        <v>4</v>
      </c>
      <c r="T25" s="1">
        <v>4</v>
      </c>
      <c r="U25" s="1">
        <v>0</v>
      </c>
      <c r="V25" s="1">
        <v>3</v>
      </c>
      <c r="W25" s="1">
        <v>1</v>
      </c>
      <c r="X25" s="1">
        <v>0</v>
      </c>
      <c r="Y25" s="8">
        <v>0</v>
      </c>
      <c r="Z25" s="8">
        <v>1</v>
      </c>
      <c r="AA25" s="8">
        <v>25</v>
      </c>
      <c r="AB25" s="1" t="s">
        <v>1085</v>
      </c>
      <c r="AC25" s="1" t="s">
        <v>257</v>
      </c>
    </row>
    <row r="26" spans="1:29" ht="15.75" thickBot="1" x14ac:dyDescent="0.3">
      <c r="A26" s="1">
        <v>18</v>
      </c>
      <c r="B26" s="1" t="s">
        <v>100</v>
      </c>
      <c r="C26" s="1">
        <v>9</v>
      </c>
      <c r="D26" s="1">
        <v>8</v>
      </c>
      <c r="E26" s="1">
        <v>0</v>
      </c>
      <c r="F26" s="1">
        <v>4</v>
      </c>
      <c r="G26" s="1">
        <v>3</v>
      </c>
      <c r="H26" s="1">
        <v>1</v>
      </c>
      <c r="I26" s="7">
        <f>E26/D26*100</f>
        <v>0</v>
      </c>
      <c r="J26" s="7">
        <f t="shared" si="0"/>
        <v>50</v>
      </c>
      <c r="K26" s="1"/>
      <c r="L26" s="1" t="s">
        <v>1059</v>
      </c>
      <c r="M26" s="1">
        <v>1</v>
      </c>
      <c r="P26" s="1">
        <v>18</v>
      </c>
      <c r="Q26" s="1" t="s">
        <v>98</v>
      </c>
      <c r="R26" s="1">
        <v>7</v>
      </c>
      <c r="S26" s="1">
        <v>3</v>
      </c>
      <c r="T26" s="1">
        <v>3</v>
      </c>
      <c r="U26" s="1">
        <v>0</v>
      </c>
      <c r="V26" s="1">
        <v>1</v>
      </c>
      <c r="W26" s="1">
        <v>1</v>
      </c>
      <c r="X26" s="1">
        <v>1</v>
      </c>
      <c r="Y26" s="8">
        <f>U26/T26*100</f>
        <v>0</v>
      </c>
      <c r="Z26" s="8">
        <v>2</v>
      </c>
      <c r="AA26" s="8">
        <f>Z26/T26*100</f>
        <v>66.666666666666657</v>
      </c>
      <c r="AB26" s="1" t="s">
        <v>1086</v>
      </c>
      <c r="AC26" s="1"/>
    </row>
    <row r="27" spans="1:29" ht="15.75" thickBot="1" x14ac:dyDescent="0.3">
      <c r="A27" s="1">
        <v>19</v>
      </c>
      <c r="B27" s="1" t="s">
        <v>102</v>
      </c>
      <c r="C27" s="1">
        <v>2</v>
      </c>
      <c r="D27" s="1">
        <v>2</v>
      </c>
      <c r="E27" s="1">
        <v>0</v>
      </c>
      <c r="F27" s="1">
        <v>2</v>
      </c>
      <c r="G27" s="1">
        <v>0</v>
      </c>
      <c r="H27" s="1">
        <v>0</v>
      </c>
      <c r="I27" s="7">
        <v>0</v>
      </c>
      <c r="J27" s="7">
        <v>0</v>
      </c>
      <c r="K27" s="1"/>
      <c r="L27" s="1" t="s">
        <v>1060</v>
      </c>
      <c r="M27" s="1"/>
      <c r="P27" s="1">
        <v>19</v>
      </c>
      <c r="Q27" s="1" t="s">
        <v>100</v>
      </c>
      <c r="R27" s="1">
        <v>7</v>
      </c>
      <c r="S27" s="1">
        <v>9</v>
      </c>
      <c r="T27" s="1">
        <v>8</v>
      </c>
      <c r="U27" s="1">
        <v>0</v>
      </c>
      <c r="V27" s="1">
        <v>2</v>
      </c>
      <c r="W27" s="1">
        <v>4</v>
      </c>
      <c r="X27" s="1">
        <v>2</v>
      </c>
      <c r="Y27" s="8">
        <v>0</v>
      </c>
      <c r="Z27" s="8">
        <v>6</v>
      </c>
      <c r="AA27" s="8">
        <v>75</v>
      </c>
      <c r="AB27" s="1" t="s">
        <v>628</v>
      </c>
      <c r="AC27" s="1">
        <v>1</v>
      </c>
    </row>
    <row r="28" spans="1:29" ht="15.75" thickBot="1" x14ac:dyDescent="0.3">
      <c r="A28" s="1">
        <v>20</v>
      </c>
      <c r="B28" s="1" t="s">
        <v>101</v>
      </c>
      <c r="C28" s="1">
        <v>4</v>
      </c>
      <c r="D28" s="1">
        <v>4</v>
      </c>
      <c r="E28" s="1">
        <v>1</v>
      </c>
      <c r="F28" s="1">
        <v>2</v>
      </c>
      <c r="G28" s="1">
        <v>1</v>
      </c>
      <c r="H28" s="1"/>
      <c r="I28" s="7">
        <v>25</v>
      </c>
      <c r="J28" s="7">
        <v>25</v>
      </c>
      <c r="K28" s="1"/>
      <c r="L28" s="1" t="s">
        <v>1061</v>
      </c>
      <c r="M28" s="1" t="s">
        <v>1062</v>
      </c>
      <c r="P28" s="1">
        <v>20</v>
      </c>
      <c r="Q28" s="1" t="s">
        <v>101</v>
      </c>
      <c r="R28" s="1">
        <v>7</v>
      </c>
      <c r="S28" s="1">
        <v>4</v>
      </c>
      <c r="T28" s="1">
        <v>3</v>
      </c>
      <c r="U28" s="1">
        <v>1</v>
      </c>
      <c r="V28" s="1">
        <v>0</v>
      </c>
      <c r="W28" s="1">
        <v>1</v>
      </c>
      <c r="X28" s="1">
        <v>1</v>
      </c>
      <c r="Y28" s="8">
        <f>U28/T28*100</f>
        <v>33.333333333333329</v>
      </c>
      <c r="Z28" s="8">
        <v>2</v>
      </c>
      <c r="AA28" s="8">
        <f>Z28/T28*100</f>
        <v>66.666666666666657</v>
      </c>
      <c r="AB28" s="1" t="s">
        <v>629</v>
      </c>
      <c r="AC28" s="1"/>
    </row>
    <row r="29" spans="1:29" ht="15.75" thickBot="1" x14ac:dyDescent="0.3">
      <c r="A29" s="1">
        <v>21</v>
      </c>
      <c r="B29" s="1" t="s">
        <v>742</v>
      </c>
      <c r="C29" s="1">
        <v>7</v>
      </c>
      <c r="D29" s="1">
        <v>7</v>
      </c>
      <c r="E29" s="1">
        <v>0</v>
      </c>
      <c r="F29" s="1">
        <v>4</v>
      </c>
      <c r="G29" s="1">
        <v>3</v>
      </c>
      <c r="H29" s="1"/>
      <c r="I29" s="7">
        <f>E29/D29*100</f>
        <v>0</v>
      </c>
      <c r="J29" s="7">
        <f t="shared" si="0"/>
        <v>42.857142857142854</v>
      </c>
      <c r="K29" s="1"/>
      <c r="L29" s="1"/>
      <c r="M29" s="1"/>
      <c r="P29" s="1">
        <v>21</v>
      </c>
      <c r="Q29" s="1" t="s">
        <v>94</v>
      </c>
      <c r="R29" s="1">
        <v>7</v>
      </c>
      <c r="S29" s="1">
        <v>7</v>
      </c>
      <c r="T29" s="1">
        <v>6</v>
      </c>
      <c r="U29" s="1">
        <v>0</v>
      </c>
      <c r="V29" s="1">
        <v>3</v>
      </c>
      <c r="W29" s="1">
        <v>2</v>
      </c>
      <c r="X29" s="1">
        <v>1</v>
      </c>
      <c r="Y29" s="8">
        <v>0</v>
      </c>
      <c r="Z29" s="8">
        <v>3</v>
      </c>
      <c r="AA29" s="8">
        <v>50</v>
      </c>
      <c r="AB29" s="1" t="s">
        <v>1087</v>
      </c>
      <c r="AC29" s="1">
        <v>0</v>
      </c>
    </row>
    <row r="30" spans="1:29" ht="15.75" thickBot="1" x14ac:dyDescent="0.3">
      <c r="A30" s="1">
        <v>22</v>
      </c>
      <c r="B30" s="1" t="s">
        <v>744</v>
      </c>
      <c r="C30" s="1">
        <v>9</v>
      </c>
      <c r="D30" s="1">
        <v>7</v>
      </c>
      <c r="E30" s="1">
        <v>0</v>
      </c>
      <c r="F30" s="1">
        <v>5</v>
      </c>
      <c r="G30" s="1">
        <v>2</v>
      </c>
      <c r="H30" s="1">
        <v>0</v>
      </c>
      <c r="I30" s="7">
        <f>E30/D30*100</f>
        <v>0</v>
      </c>
      <c r="J30" s="7">
        <f t="shared" si="0"/>
        <v>28.571428571428569</v>
      </c>
      <c r="K30" s="1"/>
      <c r="L30" s="1" t="s">
        <v>1063</v>
      </c>
      <c r="M30" s="1"/>
      <c r="P30" s="1">
        <v>22</v>
      </c>
      <c r="Q30" s="1" t="s">
        <v>102</v>
      </c>
      <c r="R30" s="1">
        <v>7</v>
      </c>
      <c r="S30" s="1">
        <v>2</v>
      </c>
      <c r="T30" s="1">
        <v>2</v>
      </c>
      <c r="U30" s="1">
        <v>0</v>
      </c>
      <c r="V30" s="1">
        <v>2</v>
      </c>
      <c r="W30" s="1">
        <v>0</v>
      </c>
      <c r="X30" s="1">
        <v>0</v>
      </c>
      <c r="Y30" s="8">
        <v>0</v>
      </c>
      <c r="Z30" s="8"/>
      <c r="AA30" s="8">
        <v>0</v>
      </c>
      <c r="AB30" s="1" t="s">
        <v>1088</v>
      </c>
      <c r="AC30" s="1"/>
    </row>
    <row r="31" spans="1:29" ht="15.75" thickBot="1" x14ac:dyDescent="0.3">
      <c r="A31" s="1">
        <v>23</v>
      </c>
      <c r="B31" s="1" t="s">
        <v>746</v>
      </c>
      <c r="C31" s="1">
        <v>5</v>
      </c>
      <c r="D31" s="1">
        <v>4</v>
      </c>
      <c r="E31" s="1">
        <v>1</v>
      </c>
      <c r="F31" s="1">
        <v>1</v>
      </c>
      <c r="G31" s="1">
        <v>2</v>
      </c>
      <c r="H31" s="1"/>
      <c r="I31" s="7">
        <v>25</v>
      </c>
      <c r="J31" s="7">
        <v>50</v>
      </c>
      <c r="K31" s="1"/>
      <c r="L31" s="1" t="s">
        <v>1064</v>
      </c>
      <c r="M31" s="1">
        <v>0</v>
      </c>
      <c r="P31" s="1">
        <v>23</v>
      </c>
      <c r="Q31" s="1" t="s">
        <v>95</v>
      </c>
      <c r="R31" s="1">
        <v>7</v>
      </c>
      <c r="S31" s="1">
        <v>6</v>
      </c>
      <c r="T31" s="1">
        <v>4</v>
      </c>
      <c r="U31" s="1">
        <v>0</v>
      </c>
      <c r="V31" s="1">
        <v>1</v>
      </c>
      <c r="W31" s="1">
        <v>3</v>
      </c>
      <c r="X31" s="1">
        <v>0</v>
      </c>
      <c r="Y31" s="8">
        <f t="shared" ref="Y31:Y36" si="3">U31/T31*100</f>
        <v>0</v>
      </c>
      <c r="Z31" s="8">
        <v>3</v>
      </c>
      <c r="AA31" s="8">
        <v>75</v>
      </c>
      <c r="AB31" s="1" t="s">
        <v>1089</v>
      </c>
      <c r="AC31" s="1">
        <v>0</v>
      </c>
    </row>
    <row r="32" spans="1:29" ht="15.75" thickBot="1" x14ac:dyDescent="0.3">
      <c r="A32" s="1">
        <v>24</v>
      </c>
      <c r="B32" s="1" t="s">
        <v>95</v>
      </c>
      <c r="C32" s="1">
        <v>6</v>
      </c>
      <c r="D32" s="1">
        <v>6</v>
      </c>
      <c r="E32" s="1">
        <v>1</v>
      </c>
      <c r="F32" s="1">
        <v>2</v>
      </c>
      <c r="G32" s="1">
        <v>2</v>
      </c>
      <c r="H32" s="1">
        <v>1</v>
      </c>
      <c r="I32" s="7">
        <f>E32/D32*100</f>
        <v>16.666666666666664</v>
      </c>
      <c r="J32" s="7">
        <f t="shared" si="0"/>
        <v>50</v>
      </c>
      <c r="K32" s="1"/>
      <c r="L32" s="1" t="s">
        <v>1065</v>
      </c>
      <c r="M32" s="1">
        <v>1</v>
      </c>
      <c r="P32" s="1">
        <v>24</v>
      </c>
      <c r="Q32" s="1" t="s">
        <v>104</v>
      </c>
      <c r="R32" s="1">
        <v>7</v>
      </c>
      <c r="S32" s="1">
        <v>9</v>
      </c>
      <c r="T32" s="1">
        <v>8</v>
      </c>
      <c r="U32" s="1">
        <v>0</v>
      </c>
      <c r="V32" s="1">
        <v>0</v>
      </c>
      <c r="W32" s="1">
        <v>3</v>
      </c>
      <c r="X32" s="1">
        <v>5</v>
      </c>
      <c r="Y32" s="8">
        <f t="shared" si="3"/>
        <v>0</v>
      </c>
      <c r="Z32" s="8">
        <v>8</v>
      </c>
      <c r="AA32" s="8">
        <f>Z32/T32*100</f>
        <v>100</v>
      </c>
      <c r="AB32" s="1" t="s">
        <v>1090</v>
      </c>
      <c r="AC32" s="1"/>
    </row>
    <row r="33" spans="1:29" ht="15.75" thickBot="1" x14ac:dyDescent="0.3">
      <c r="A33" s="1">
        <v>25</v>
      </c>
      <c r="B33" s="1" t="s">
        <v>105</v>
      </c>
      <c r="C33" s="1">
        <v>8</v>
      </c>
      <c r="D33" s="1">
        <v>6</v>
      </c>
      <c r="E33" s="1">
        <v>1</v>
      </c>
      <c r="F33" s="1">
        <v>3</v>
      </c>
      <c r="G33" s="1">
        <v>1</v>
      </c>
      <c r="H33" s="1">
        <v>1</v>
      </c>
      <c r="I33" s="7">
        <v>16.7</v>
      </c>
      <c r="J33" s="7">
        <v>33.299999999999997</v>
      </c>
      <c r="K33" s="1"/>
      <c r="L33" s="1" t="s">
        <v>1046</v>
      </c>
      <c r="M33" s="1"/>
      <c r="P33" s="1">
        <v>25</v>
      </c>
      <c r="Q33" s="1" t="s">
        <v>103</v>
      </c>
      <c r="R33" s="1">
        <v>7</v>
      </c>
      <c r="S33" s="1">
        <v>11</v>
      </c>
      <c r="T33" s="1">
        <v>9</v>
      </c>
      <c r="U33" s="1">
        <v>2</v>
      </c>
      <c r="V33" s="1">
        <v>2</v>
      </c>
      <c r="W33" s="1">
        <v>5</v>
      </c>
      <c r="X33" s="1">
        <v>0</v>
      </c>
      <c r="Y33" s="8">
        <f t="shared" si="3"/>
        <v>22.222222222222221</v>
      </c>
      <c r="Z33" s="8">
        <v>5</v>
      </c>
      <c r="AA33" s="8">
        <f>Z33/T33*100</f>
        <v>55.555555555555557</v>
      </c>
      <c r="AB33" s="1" t="s">
        <v>807</v>
      </c>
      <c r="AC33" s="1"/>
    </row>
    <row r="34" spans="1:29" x14ac:dyDescent="0.25">
      <c r="A34" s="1">
        <v>26</v>
      </c>
      <c r="B34" s="1" t="s">
        <v>750</v>
      </c>
      <c r="C34" s="1">
        <v>4</v>
      </c>
      <c r="D34" s="1">
        <v>4</v>
      </c>
      <c r="E34" s="1">
        <v>1</v>
      </c>
      <c r="F34" s="1">
        <v>1</v>
      </c>
      <c r="G34" s="1">
        <v>2</v>
      </c>
      <c r="H34" s="1">
        <v>0</v>
      </c>
      <c r="I34" s="7">
        <f t="shared" ref="I34:I40" si="4">E34/D34*100</f>
        <v>25</v>
      </c>
      <c r="J34" s="7">
        <f t="shared" si="0"/>
        <v>50</v>
      </c>
      <c r="K34" s="1"/>
      <c r="L34" s="1"/>
      <c r="M34" s="1"/>
      <c r="P34" s="1">
        <v>26</v>
      </c>
      <c r="Q34" s="1" t="s">
        <v>105</v>
      </c>
      <c r="R34" s="1">
        <v>7</v>
      </c>
      <c r="S34" s="1">
        <v>8</v>
      </c>
      <c r="T34" s="1">
        <v>7</v>
      </c>
      <c r="U34" s="1">
        <v>0</v>
      </c>
      <c r="V34" s="1">
        <v>1</v>
      </c>
      <c r="W34" s="1">
        <v>3</v>
      </c>
      <c r="X34" s="1">
        <v>3</v>
      </c>
      <c r="Y34" s="8">
        <f t="shared" si="3"/>
        <v>0</v>
      </c>
      <c r="Z34" s="8">
        <v>6</v>
      </c>
      <c r="AA34" s="8">
        <f>Z34/T34*100</f>
        <v>85.714285714285708</v>
      </c>
      <c r="AB34" s="1" t="s">
        <v>1091</v>
      </c>
      <c r="AC34" s="1"/>
    </row>
    <row r="35" spans="1:29" ht="15.75" thickBot="1" x14ac:dyDescent="0.3">
      <c r="A35" s="1">
        <v>27</v>
      </c>
      <c r="B35" s="1" t="s">
        <v>51</v>
      </c>
      <c r="C35" s="1">
        <v>15</v>
      </c>
      <c r="D35" s="1">
        <v>11</v>
      </c>
      <c r="E35" s="1">
        <v>4</v>
      </c>
      <c r="F35" s="1">
        <v>4</v>
      </c>
      <c r="G35" s="1">
        <v>2</v>
      </c>
      <c r="H35" s="1">
        <v>1</v>
      </c>
      <c r="I35" s="7">
        <f t="shared" si="4"/>
        <v>36.363636363636367</v>
      </c>
      <c r="J35" s="7">
        <f>F35/E35*100</f>
        <v>100</v>
      </c>
      <c r="K35" s="1"/>
      <c r="L35" s="1" t="s">
        <v>1066</v>
      </c>
      <c r="M35" s="1">
        <v>4</v>
      </c>
      <c r="P35" s="1">
        <v>27</v>
      </c>
      <c r="Q35" s="1" t="s">
        <v>106</v>
      </c>
      <c r="R35" s="1">
        <v>7</v>
      </c>
      <c r="S35" s="1">
        <v>4</v>
      </c>
      <c r="T35" s="1">
        <v>4</v>
      </c>
      <c r="U35" s="1">
        <v>0</v>
      </c>
      <c r="V35" s="1">
        <v>1</v>
      </c>
      <c r="W35" s="1">
        <v>2</v>
      </c>
      <c r="X35" s="1">
        <v>1</v>
      </c>
      <c r="Y35" s="8">
        <f t="shared" si="3"/>
        <v>0</v>
      </c>
      <c r="Z35" s="8">
        <v>3</v>
      </c>
      <c r="AA35" s="8">
        <f>Z35/T35*100</f>
        <v>75</v>
      </c>
      <c r="AB35" s="1" t="s">
        <v>1092</v>
      </c>
      <c r="AC35" s="1">
        <v>0</v>
      </c>
    </row>
    <row r="36" spans="1:29" ht="15.75" thickBot="1" x14ac:dyDescent="0.3">
      <c r="A36" s="1">
        <v>28</v>
      </c>
      <c r="B36" s="1" t="s">
        <v>107</v>
      </c>
      <c r="C36" s="1">
        <v>10</v>
      </c>
      <c r="D36" s="1">
        <v>9</v>
      </c>
      <c r="E36" s="1">
        <v>1</v>
      </c>
      <c r="F36" s="1">
        <v>5</v>
      </c>
      <c r="G36" s="1">
        <v>3</v>
      </c>
      <c r="H36" s="1">
        <v>0</v>
      </c>
      <c r="I36" s="7">
        <f t="shared" si="4"/>
        <v>11.111111111111111</v>
      </c>
      <c r="J36" s="7">
        <v>50</v>
      </c>
      <c r="K36" s="1"/>
      <c r="L36" s="1" t="s">
        <v>1067</v>
      </c>
      <c r="M36" s="1">
        <v>1</v>
      </c>
      <c r="P36" s="1">
        <v>28</v>
      </c>
      <c r="Q36" s="1" t="s">
        <v>148</v>
      </c>
      <c r="R36" s="1">
        <v>7</v>
      </c>
      <c r="S36" s="1">
        <v>5</v>
      </c>
      <c r="T36" s="1">
        <v>5</v>
      </c>
      <c r="U36" s="1">
        <v>0</v>
      </c>
      <c r="V36" s="1">
        <v>0</v>
      </c>
      <c r="W36" s="1">
        <v>5</v>
      </c>
      <c r="X36" s="1">
        <v>0</v>
      </c>
      <c r="Y36" s="8">
        <f t="shared" si="3"/>
        <v>0</v>
      </c>
      <c r="Z36" s="8">
        <v>5</v>
      </c>
      <c r="AA36" s="8">
        <f>Z36/T36*100</f>
        <v>100</v>
      </c>
      <c r="AB36" s="1" t="s">
        <v>1093</v>
      </c>
      <c r="AC36" s="1">
        <v>0</v>
      </c>
    </row>
    <row r="37" spans="1:29" ht="15.75" thickBot="1" x14ac:dyDescent="0.3">
      <c r="A37" s="1">
        <v>29</v>
      </c>
      <c r="B37" s="1" t="s">
        <v>754</v>
      </c>
      <c r="C37" s="1">
        <v>6</v>
      </c>
      <c r="D37" s="1">
        <v>6</v>
      </c>
      <c r="E37" s="1">
        <v>0</v>
      </c>
      <c r="F37" s="1">
        <v>2</v>
      </c>
      <c r="G37" s="1">
        <v>4</v>
      </c>
      <c r="H37" s="1">
        <v>0</v>
      </c>
      <c r="I37" s="7">
        <f t="shared" si="4"/>
        <v>0</v>
      </c>
      <c r="J37" s="7">
        <f>(G37+H37)/D37*100</f>
        <v>66.666666666666657</v>
      </c>
      <c r="K37" s="1"/>
      <c r="L37" s="1" t="s">
        <v>1068</v>
      </c>
      <c r="M37" s="1">
        <v>0</v>
      </c>
      <c r="P37" s="1">
        <v>29</v>
      </c>
      <c r="Q37" s="1" t="s">
        <v>107</v>
      </c>
      <c r="R37" s="1">
        <v>7</v>
      </c>
      <c r="S37" s="1">
        <v>9</v>
      </c>
      <c r="T37" s="1">
        <v>9</v>
      </c>
      <c r="U37" s="1">
        <v>0</v>
      </c>
      <c r="V37" s="1">
        <v>3</v>
      </c>
      <c r="W37" s="1">
        <v>6</v>
      </c>
      <c r="X37" s="1">
        <v>0</v>
      </c>
      <c r="Y37" s="8">
        <v>0</v>
      </c>
      <c r="Z37" s="8">
        <v>6</v>
      </c>
      <c r="AA37" s="8">
        <v>67</v>
      </c>
      <c r="AB37" s="1"/>
      <c r="AC37" s="1"/>
    </row>
    <row r="38" spans="1:29" ht="15.75" thickBot="1" x14ac:dyDescent="0.3">
      <c r="A38" s="1">
        <v>30</v>
      </c>
      <c r="B38" s="1" t="s">
        <v>782</v>
      </c>
      <c r="C38" s="1">
        <v>11</v>
      </c>
      <c r="D38" s="1">
        <v>10</v>
      </c>
      <c r="E38" s="1">
        <v>2</v>
      </c>
      <c r="F38" s="1">
        <v>4</v>
      </c>
      <c r="G38" s="1">
        <v>4</v>
      </c>
      <c r="H38" s="1">
        <v>0</v>
      </c>
      <c r="I38" s="7">
        <f t="shared" si="4"/>
        <v>20</v>
      </c>
      <c r="J38" s="7">
        <f t="shared" si="0"/>
        <v>40</v>
      </c>
      <c r="K38" s="1"/>
      <c r="L38" s="1" t="s">
        <v>1069</v>
      </c>
      <c r="M38" s="1">
        <v>2</v>
      </c>
      <c r="P38" s="1">
        <v>30</v>
      </c>
      <c r="Q38" s="1" t="s">
        <v>108</v>
      </c>
      <c r="R38" s="1">
        <v>7</v>
      </c>
      <c r="S38" s="1">
        <v>6</v>
      </c>
      <c r="T38" s="1">
        <v>6</v>
      </c>
      <c r="U38" s="1">
        <v>0</v>
      </c>
      <c r="V38" s="1">
        <v>2</v>
      </c>
      <c r="W38" s="1">
        <v>2</v>
      </c>
      <c r="X38" s="1">
        <v>2</v>
      </c>
      <c r="Y38" s="8">
        <f>U38/T38*100</f>
        <v>0</v>
      </c>
      <c r="Z38" s="8">
        <v>4</v>
      </c>
      <c r="AA38" s="8">
        <v>67</v>
      </c>
      <c r="AB38" s="1" t="s">
        <v>1094</v>
      </c>
      <c r="AC38" s="1">
        <v>0</v>
      </c>
    </row>
    <row r="39" spans="1:29" x14ac:dyDescent="0.25">
      <c r="A39" s="1">
        <v>31</v>
      </c>
      <c r="B39" s="1" t="s">
        <v>109</v>
      </c>
      <c r="C39" s="1">
        <v>10</v>
      </c>
      <c r="D39" s="1">
        <v>4</v>
      </c>
      <c r="E39" s="1">
        <v>1</v>
      </c>
      <c r="F39" s="1">
        <v>1</v>
      </c>
      <c r="G39" s="1">
        <v>2</v>
      </c>
      <c r="H39" s="1">
        <v>0</v>
      </c>
      <c r="I39" s="7">
        <f t="shared" si="4"/>
        <v>25</v>
      </c>
      <c r="J39" s="7">
        <f t="shared" si="0"/>
        <v>50</v>
      </c>
      <c r="K39" s="1"/>
      <c r="L39" s="1" t="s">
        <v>1003</v>
      </c>
      <c r="M39" s="1">
        <v>1</v>
      </c>
      <c r="P39" s="1">
        <v>31</v>
      </c>
      <c r="Q39" s="1" t="s">
        <v>109</v>
      </c>
      <c r="R39" s="1">
        <v>7</v>
      </c>
      <c r="S39" s="1">
        <v>10</v>
      </c>
      <c r="T39" s="1">
        <v>7</v>
      </c>
      <c r="U39" s="1">
        <v>0</v>
      </c>
      <c r="V39" s="1">
        <v>2</v>
      </c>
      <c r="W39" s="1">
        <v>4</v>
      </c>
      <c r="X39" s="1">
        <v>1</v>
      </c>
      <c r="Y39" s="8">
        <f>U39/T39*100</f>
        <v>0</v>
      </c>
      <c r="Z39" s="8">
        <v>5</v>
      </c>
      <c r="AA39" s="8">
        <f>Z39/T39*100</f>
        <v>71.428571428571431</v>
      </c>
      <c r="AB39" s="1" t="s">
        <v>1095</v>
      </c>
      <c r="AC39" s="1"/>
    </row>
    <row r="40" spans="1:29" x14ac:dyDescent="0.25">
      <c r="A40" s="1"/>
      <c r="B40" s="1" t="s">
        <v>149</v>
      </c>
      <c r="C40" s="1">
        <f t="shared" ref="C40:H40" si="5">SUM(C9:C39)</f>
        <v>340</v>
      </c>
      <c r="D40" s="1">
        <f t="shared" si="5"/>
        <v>286</v>
      </c>
      <c r="E40" s="1">
        <f t="shared" si="5"/>
        <v>48</v>
      </c>
      <c r="F40" s="1">
        <f t="shared" si="5"/>
        <v>132</v>
      </c>
      <c r="G40" s="1">
        <f t="shared" si="5"/>
        <v>89</v>
      </c>
      <c r="H40" s="1">
        <f t="shared" si="5"/>
        <v>17</v>
      </c>
      <c r="I40" s="7">
        <f t="shared" si="4"/>
        <v>16.783216783216783</v>
      </c>
      <c r="J40" s="7">
        <f t="shared" si="0"/>
        <v>37.06293706293706</v>
      </c>
      <c r="K40" s="1"/>
      <c r="L40" s="1"/>
      <c r="M40" s="1">
        <f>SUM(M9:M39)</f>
        <v>41</v>
      </c>
      <c r="P40" s="1"/>
      <c r="Q40" s="1"/>
      <c r="R40" s="1"/>
      <c r="S40" s="1"/>
      <c r="T40" s="1"/>
      <c r="U40" s="1"/>
      <c r="V40" s="1"/>
      <c r="W40" s="1"/>
      <c r="X40" s="1"/>
      <c r="Y40" s="8"/>
      <c r="Z40" s="8"/>
      <c r="AA40" s="8"/>
      <c r="AB40" s="1"/>
      <c r="AC40" s="1"/>
    </row>
    <row r="41" spans="1:29" x14ac:dyDescent="0.25">
      <c r="P41" s="164" t="s">
        <v>155</v>
      </c>
      <c r="Q41" s="164"/>
      <c r="R41" s="1">
        <v>7</v>
      </c>
      <c r="S41" s="1">
        <f t="shared" ref="S41:X41" si="6">SUM(S10:S40)</f>
        <v>328</v>
      </c>
      <c r="T41" s="1">
        <f t="shared" si="6"/>
        <v>273</v>
      </c>
      <c r="U41" s="1">
        <f t="shared" si="6"/>
        <v>13</v>
      </c>
      <c r="V41" s="1">
        <f t="shared" si="6"/>
        <v>82</v>
      </c>
      <c r="W41" s="1">
        <f t="shared" si="6"/>
        <v>141</v>
      </c>
      <c r="X41" s="1">
        <f t="shared" si="6"/>
        <v>36</v>
      </c>
      <c r="Y41" s="8">
        <f>U41/T41*100</f>
        <v>4.7619047619047619</v>
      </c>
      <c r="Z41" s="8">
        <f>SUM(Z10:Z40)</f>
        <v>177</v>
      </c>
      <c r="AA41" s="8">
        <f>Z41/T41*100</f>
        <v>64.835164835164832</v>
      </c>
      <c r="AB41" s="1"/>
      <c r="AC41" s="1">
        <f>SUM(AC9:AC40)</f>
        <v>11</v>
      </c>
    </row>
    <row r="42" spans="1:29" ht="23.25" customHeight="1" x14ac:dyDescent="0.25"/>
    <row r="43" spans="1:29" ht="15.75" customHeight="1" x14ac:dyDescent="0.25">
      <c r="P43" s="165"/>
      <c r="Q43" s="165"/>
    </row>
    <row r="44" spans="1:29" x14ac:dyDescent="0.25">
      <c r="A44" s="93"/>
      <c r="B44" s="93" t="s">
        <v>623</v>
      </c>
      <c r="C44" s="94">
        <v>43087</v>
      </c>
      <c r="Q44" s="105" t="s">
        <v>622</v>
      </c>
      <c r="R44" s="94">
        <v>43083</v>
      </c>
    </row>
    <row r="45" spans="1:29" ht="42.75" customHeight="1" x14ac:dyDescent="0.25">
      <c r="A45" s="164" t="s">
        <v>124</v>
      </c>
      <c r="B45" s="164" t="s">
        <v>77</v>
      </c>
      <c r="C45" s="171" t="s">
        <v>62</v>
      </c>
      <c r="D45" s="171" t="s">
        <v>150</v>
      </c>
      <c r="E45" s="171" t="s">
        <v>151</v>
      </c>
      <c r="F45" s="171"/>
      <c r="G45" s="171"/>
      <c r="H45" s="171"/>
      <c r="I45" s="2" t="s">
        <v>88</v>
      </c>
      <c r="J45" s="171" t="s">
        <v>63</v>
      </c>
      <c r="K45" s="171"/>
      <c r="L45" s="171" t="s">
        <v>126</v>
      </c>
      <c r="M45" s="171" t="s">
        <v>127</v>
      </c>
      <c r="P45" s="192" t="s">
        <v>625</v>
      </c>
      <c r="Q45" s="192" t="s">
        <v>77</v>
      </c>
      <c r="R45" s="188" t="s">
        <v>140</v>
      </c>
      <c r="S45" s="188" t="s">
        <v>141</v>
      </c>
      <c r="T45" s="188" t="s">
        <v>615</v>
      </c>
      <c r="U45" s="194" t="s">
        <v>87</v>
      </c>
      <c r="V45" s="195"/>
      <c r="W45" s="195"/>
      <c r="X45" s="196"/>
      <c r="Y45" s="188" t="s">
        <v>143</v>
      </c>
      <c r="Z45" s="188" t="s">
        <v>144</v>
      </c>
      <c r="AA45" s="190" t="s">
        <v>1491</v>
      </c>
      <c r="AB45" s="188" t="s">
        <v>1552</v>
      </c>
    </row>
    <row r="46" spans="1:29" x14ac:dyDescent="0.25">
      <c r="A46" s="164"/>
      <c r="B46" s="164"/>
      <c r="C46" s="171"/>
      <c r="D46" s="171"/>
      <c r="E46" s="1" t="s">
        <v>72</v>
      </c>
      <c r="F46" s="1" t="s">
        <v>73</v>
      </c>
      <c r="G46" s="1" t="s">
        <v>74</v>
      </c>
      <c r="H46" s="1" t="s">
        <v>75</v>
      </c>
      <c r="I46" s="1" t="s">
        <v>65</v>
      </c>
      <c r="J46" s="1" t="s">
        <v>64</v>
      </c>
      <c r="K46" s="1" t="s">
        <v>65</v>
      </c>
      <c r="L46" s="171"/>
      <c r="M46" s="171"/>
      <c r="P46" s="193"/>
      <c r="Q46" s="193"/>
      <c r="R46" s="189"/>
      <c r="S46" s="189"/>
      <c r="T46" s="189"/>
      <c r="U46" s="117" t="s">
        <v>72</v>
      </c>
      <c r="V46" s="117" t="s">
        <v>73</v>
      </c>
      <c r="W46" s="117" t="s">
        <v>74</v>
      </c>
      <c r="X46" s="117" t="s">
        <v>75</v>
      </c>
      <c r="Y46" s="189"/>
      <c r="Z46" s="189"/>
      <c r="AA46" s="191"/>
      <c r="AB46" s="189"/>
    </row>
    <row r="47" spans="1:29" x14ac:dyDescent="0.25">
      <c r="A47" s="1">
        <v>1</v>
      </c>
      <c r="B47" s="1" t="s">
        <v>81</v>
      </c>
      <c r="C47" s="1">
        <v>5</v>
      </c>
      <c r="D47" s="1">
        <v>5</v>
      </c>
      <c r="E47" s="1">
        <v>0</v>
      </c>
      <c r="F47" s="1">
        <v>2</v>
      </c>
      <c r="G47" s="1">
        <v>2</v>
      </c>
      <c r="H47" s="1">
        <v>1</v>
      </c>
      <c r="I47" s="8">
        <v>0</v>
      </c>
      <c r="J47" s="1">
        <v>3</v>
      </c>
      <c r="K47" s="8">
        <v>60</v>
      </c>
      <c r="L47" s="1" t="s">
        <v>1462</v>
      </c>
      <c r="M47" s="1">
        <v>0</v>
      </c>
      <c r="P47" s="106">
        <v>1</v>
      </c>
      <c r="Q47" s="107" t="s">
        <v>1553</v>
      </c>
      <c r="R47" s="33">
        <v>7</v>
      </c>
      <c r="S47" s="33">
        <v>12</v>
      </c>
      <c r="T47" s="33">
        <v>12</v>
      </c>
      <c r="U47" s="33">
        <v>0</v>
      </c>
      <c r="V47" s="33">
        <v>5</v>
      </c>
      <c r="W47" s="33">
        <v>7</v>
      </c>
      <c r="X47" s="33">
        <v>0</v>
      </c>
      <c r="Y47" s="31">
        <v>0</v>
      </c>
      <c r="Z47" s="31">
        <v>58.3</v>
      </c>
      <c r="AA47" s="33">
        <v>1</v>
      </c>
      <c r="AB47" s="110" t="s">
        <v>1554</v>
      </c>
    </row>
    <row r="48" spans="1:29" x14ac:dyDescent="0.25">
      <c r="A48" s="1">
        <v>2</v>
      </c>
      <c r="B48" s="1" t="s">
        <v>79</v>
      </c>
      <c r="C48" s="1">
        <v>13</v>
      </c>
      <c r="D48" s="1">
        <v>10</v>
      </c>
      <c r="E48" s="1">
        <v>0</v>
      </c>
      <c r="F48" s="1">
        <v>5</v>
      </c>
      <c r="G48" s="1">
        <v>4</v>
      </c>
      <c r="H48" s="1">
        <v>1</v>
      </c>
      <c r="I48" s="8">
        <v>0</v>
      </c>
      <c r="J48" s="1">
        <v>5</v>
      </c>
      <c r="K48" s="8">
        <v>50</v>
      </c>
      <c r="L48" s="1" t="s">
        <v>1463</v>
      </c>
      <c r="M48" s="1">
        <v>0</v>
      </c>
      <c r="P48" s="106">
        <v>2</v>
      </c>
      <c r="Q48" s="118" t="s">
        <v>79</v>
      </c>
      <c r="R48" s="33">
        <v>7</v>
      </c>
      <c r="S48" s="33">
        <v>13</v>
      </c>
      <c r="T48" s="33">
        <v>10</v>
      </c>
      <c r="U48" s="33">
        <v>0</v>
      </c>
      <c r="V48" s="33">
        <v>5</v>
      </c>
      <c r="W48" s="33">
        <v>4</v>
      </c>
      <c r="X48" s="33">
        <v>1</v>
      </c>
      <c r="Y48" s="31">
        <v>0</v>
      </c>
      <c r="Z48" s="31">
        <v>50</v>
      </c>
      <c r="AA48" s="33">
        <v>0</v>
      </c>
      <c r="AB48" s="119" t="s">
        <v>1555</v>
      </c>
    </row>
    <row r="49" spans="1:28" x14ac:dyDescent="0.25">
      <c r="A49" s="1">
        <v>3</v>
      </c>
      <c r="B49" s="1" t="s">
        <v>50</v>
      </c>
      <c r="C49" s="1">
        <v>27</v>
      </c>
      <c r="D49" s="1">
        <v>24</v>
      </c>
      <c r="E49" s="1">
        <v>2</v>
      </c>
      <c r="F49" s="1">
        <v>14</v>
      </c>
      <c r="G49" s="1">
        <v>5</v>
      </c>
      <c r="H49" s="1">
        <v>3</v>
      </c>
      <c r="I49" s="8">
        <v>8</v>
      </c>
      <c r="J49" s="1">
        <v>8</v>
      </c>
      <c r="K49" s="8">
        <v>33</v>
      </c>
      <c r="L49" s="1" t="s">
        <v>1052</v>
      </c>
      <c r="M49" s="1">
        <v>2</v>
      </c>
      <c r="P49" s="106">
        <v>3</v>
      </c>
      <c r="Q49" s="107" t="s">
        <v>80</v>
      </c>
      <c r="R49" s="108">
        <v>7</v>
      </c>
      <c r="S49" s="108">
        <v>2</v>
      </c>
      <c r="T49" s="108">
        <v>2</v>
      </c>
      <c r="U49" s="108">
        <v>0</v>
      </c>
      <c r="V49" s="108">
        <v>2</v>
      </c>
      <c r="W49" s="108">
        <v>0</v>
      </c>
      <c r="X49" s="108">
        <v>0</v>
      </c>
      <c r="Y49" s="109">
        <v>0</v>
      </c>
      <c r="Z49" s="109">
        <v>0</v>
      </c>
      <c r="AA49" s="108">
        <v>0</v>
      </c>
      <c r="AB49" s="110" t="s">
        <v>1556</v>
      </c>
    </row>
    <row r="50" spans="1:28" x14ac:dyDescent="0.25">
      <c r="A50" s="1">
        <v>4</v>
      </c>
      <c r="B50" s="1" t="s">
        <v>52</v>
      </c>
      <c r="C50" s="1">
        <v>8</v>
      </c>
      <c r="D50" s="1">
        <v>8</v>
      </c>
      <c r="E50" s="1">
        <v>0</v>
      </c>
      <c r="F50" s="1">
        <v>5</v>
      </c>
      <c r="G50" s="1">
        <v>3</v>
      </c>
      <c r="H50" s="1">
        <v>0</v>
      </c>
      <c r="I50" s="8">
        <v>0</v>
      </c>
      <c r="J50" s="1">
        <v>3</v>
      </c>
      <c r="K50" s="8">
        <v>38</v>
      </c>
      <c r="L50" s="1" t="s">
        <v>1464</v>
      </c>
      <c r="M50" s="1">
        <v>3</v>
      </c>
      <c r="P50" s="106">
        <v>4</v>
      </c>
      <c r="Q50" s="107" t="s">
        <v>47</v>
      </c>
      <c r="R50" s="108">
        <v>7</v>
      </c>
      <c r="S50" s="108">
        <v>10</v>
      </c>
      <c r="T50" s="108">
        <v>8</v>
      </c>
      <c r="U50" s="108">
        <v>1</v>
      </c>
      <c r="V50" s="108">
        <v>5</v>
      </c>
      <c r="W50" s="108">
        <v>2</v>
      </c>
      <c r="X50" s="108">
        <v>0</v>
      </c>
      <c r="Y50" s="109">
        <v>12.5</v>
      </c>
      <c r="Z50" s="109">
        <v>25</v>
      </c>
      <c r="AA50" s="108">
        <v>0</v>
      </c>
      <c r="AB50" s="110" t="s">
        <v>1557</v>
      </c>
    </row>
    <row r="51" spans="1:28" x14ac:dyDescent="0.25">
      <c r="A51" s="1">
        <v>5</v>
      </c>
      <c r="B51" s="1" t="s">
        <v>53</v>
      </c>
      <c r="C51" s="1">
        <v>5</v>
      </c>
      <c r="D51" s="1">
        <v>5</v>
      </c>
      <c r="E51" s="1">
        <v>2</v>
      </c>
      <c r="F51" s="1">
        <v>1</v>
      </c>
      <c r="G51" s="1">
        <v>1</v>
      </c>
      <c r="H51" s="1">
        <v>1</v>
      </c>
      <c r="I51" s="8">
        <v>0.4</v>
      </c>
      <c r="J51" s="1">
        <v>2</v>
      </c>
      <c r="K51" s="8">
        <v>0.4</v>
      </c>
      <c r="L51" s="1" t="s">
        <v>982</v>
      </c>
      <c r="M51" s="1">
        <v>2</v>
      </c>
      <c r="P51" s="106">
        <v>5</v>
      </c>
      <c r="Q51" s="107" t="s">
        <v>81</v>
      </c>
      <c r="R51" s="108">
        <v>7</v>
      </c>
      <c r="S51" s="108">
        <v>5</v>
      </c>
      <c r="T51" s="108">
        <v>5</v>
      </c>
      <c r="U51" s="108">
        <v>0</v>
      </c>
      <c r="V51" s="108">
        <v>2</v>
      </c>
      <c r="W51" s="108">
        <v>1</v>
      </c>
      <c r="X51" s="108">
        <v>2</v>
      </c>
      <c r="Y51" s="109">
        <v>0</v>
      </c>
      <c r="Z51" s="109">
        <v>60</v>
      </c>
      <c r="AA51" s="108">
        <v>0</v>
      </c>
      <c r="AB51" s="110" t="s">
        <v>1558</v>
      </c>
    </row>
    <row r="52" spans="1:28" x14ac:dyDescent="0.25">
      <c r="A52" s="1">
        <v>6</v>
      </c>
      <c r="B52" s="1" t="s">
        <v>78</v>
      </c>
      <c r="C52" s="1">
        <v>12</v>
      </c>
      <c r="D52" s="1">
        <v>12</v>
      </c>
      <c r="E52" s="1">
        <v>0</v>
      </c>
      <c r="F52" s="1">
        <v>7</v>
      </c>
      <c r="G52" s="1">
        <v>4</v>
      </c>
      <c r="H52" s="1">
        <v>1</v>
      </c>
      <c r="I52" s="8">
        <v>0</v>
      </c>
      <c r="J52" s="1">
        <v>5</v>
      </c>
      <c r="K52" s="8">
        <v>42</v>
      </c>
      <c r="L52" s="1" t="s">
        <v>147</v>
      </c>
      <c r="M52" s="1">
        <v>0</v>
      </c>
      <c r="P52" s="106">
        <v>6</v>
      </c>
      <c r="Q52" s="107" t="s">
        <v>723</v>
      </c>
      <c r="R52" s="108">
        <v>7</v>
      </c>
      <c r="S52" s="108">
        <v>11</v>
      </c>
      <c r="T52" s="108">
        <v>11</v>
      </c>
      <c r="U52" s="108">
        <v>1</v>
      </c>
      <c r="V52" s="108">
        <v>6</v>
      </c>
      <c r="W52" s="108">
        <v>1</v>
      </c>
      <c r="X52" s="108">
        <v>3</v>
      </c>
      <c r="Y52" s="109">
        <v>9</v>
      </c>
      <c r="Z52" s="109">
        <v>36</v>
      </c>
      <c r="AA52" s="108">
        <v>0</v>
      </c>
      <c r="AB52" s="110" t="s">
        <v>1559</v>
      </c>
    </row>
    <row r="53" spans="1:28" x14ac:dyDescent="0.25">
      <c r="A53" s="1">
        <v>7</v>
      </c>
      <c r="B53" s="1" t="s">
        <v>130</v>
      </c>
      <c r="C53" s="1">
        <v>2</v>
      </c>
      <c r="D53" s="1">
        <v>2</v>
      </c>
      <c r="E53" s="1">
        <v>0</v>
      </c>
      <c r="F53" s="1">
        <v>0</v>
      </c>
      <c r="G53" s="1">
        <v>1</v>
      </c>
      <c r="H53" s="1">
        <v>1</v>
      </c>
      <c r="I53" s="8">
        <v>0</v>
      </c>
      <c r="J53" s="1">
        <v>2</v>
      </c>
      <c r="K53" s="8">
        <v>100</v>
      </c>
      <c r="L53" s="1" t="s">
        <v>1465</v>
      </c>
      <c r="M53" s="1">
        <v>0</v>
      </c>
      <c r="P53" s="186">
        <v>7</v>
      </c>
      <c r="Q53" s="107" t="s">
        <v>49</v>
      </c>
      <c r="R53" s="108" t="s">
        <v>1560</v>
      </c>
      <c r="S53" s="108">
        <v>25</v>
      </c>
      <c r="T53" s="108">
        <v>22</v>
      </c>
      <c r="U53" s="108">
        <v>0</v>
      </c>
      <c r="V53" s="108">
        <v>13</v>
      </c>
      <c r="W53" s="108">
        <v>8</v>
      </c>
      <c r="X53" s="108">
        <v>1</v>
      </c>
      <c r="Y53" s="109">
        <v>0</v>
      </c>
      <c r="Z53" s="109">
        <v>41</v>
      </c>
      <c r="AA53" s="108">
        <v>0</v>
      </c>
      <c r="AB53" s="110" t="s">
        <v>1561</v>
      </c>
    </row>
    <row r="54" spans="1:28" x14ac:dyDescent="0.25">
      <c r="A54" s="1">
        <v>8</v>
      </c>
      <c r="B54" s="1" t="s">
        <v>83</v>
      </c>
      <c r="C54" s="1">
        <v>28</v>
      </c>
      <c r="D54" s="1">
        <v>28</v>
      </c>
      <c r="E54" s="1">
        <v>8</v>
      </c>
      <c r="F54" s="1">
        <v>13</v>
      </c>
      <c r="G54" s="1">
        <v>7</v>
      </c>
      <c r="H54" s="1">
        <v>0</v>
      </c>
      <c r="I54" s="8">
        <v>29</v>
      </c>
      <c r="J54" s="1">
        <v>7</v>
      </c>
      <c r="K54" s="8">
        <v>25</v>
      </c>
      <c r="L54" s="1" t="s">
        <v>1466</v>
      </c>
      <c r="M54" s="1">
        <v>5</v>
      </c>
      <c r="P54" s="187"/>
      <c r="Q54" s="107" t="s">
        <v>49</v>
      </c>
      <c r="R54" s="108" t="s">
        <v>1562</v>
      </c>
      <c r="S54" s="108">
        <v>27</v>
      </c>
      <c r="T54" s="108">
        <v>26</v>
      </c>
      <c r="U54" s="108">
        <v>1</v>
      </c>
      <c r="V54" s="108">
        <v>18</v>
      </c>
      <c r="W54" s="108">
        <v>6</v>
      </c>
      <c r="X54" s="108">
        <v>1</v>
      </c>
      <c r="Y54" s="109">
        <v>4</v>
      </c>
      <c r="Z54" s="109">
        <v>27</v>
      </c>
      <c r="AA54" s="108">
        <v>0</v>
      </c>
      <c r="AB54" s="110" t="s">
        <v>1561</v>
      </c>
    </row>
    <row r="55" spans="1:28" x14ac:dyDescent="0.25">
      <c r="A55" s="1">
        <v>9</v>
      </c>
      <c r="B55" s="1" t="s">
        <v>47</v>
      </c>
      <c r="C55" s="1">
        <v>10</v>
      </c>
      <c r="D55" s="1">
        <v>9</v>
      </c>
      <c r="E55" s="1">
        <v>1</v>
      </c>
      <c r="F55" s="1">
        <v>4</v>
      </c>
      <c r="G55" s="1">
        <v>4</v>
      </c>
      <c r="H55" s="1">
        <v>0</v>
      </c>
      <c r="I55" s="8">
        <v>11</v>
      </c>
      <c r="J55" s="1">
        <v>4</v>
      </c>
      <c r="K55" s="8">
        <v>89</v>
      </c>
      <c r="L55" s="1" t="s">
        <v>1467</v>
      </c>
      <c r="M55" s="1">
        <v>1</v>
      </c>
      <c r="P55" s="106">
        <v>8</v>
      </c>
      <c r="Q55" s="107" t="s">
        <v>1563</v>
      </c>
      <c r="R55" s="108">
        <v>7</v>
      </c>
      <c r="S55" s="108">
        <v>25</v>
      </c>
      <c r="T55" s="108">
        <v>25</v>
      </c>
      <c r="U55" s="108">
        <v>2</v>
      </c>
      <c r="V55" s="108">
        <v>12</v>
      </c>
      <c r="W55" s="108">
        <v>9</v>
      </c>
      <c r="X55" s="108">
        <v>2</v>
      </c>
      <c r="Y55" s="109">
        <v>8</v>
      </c>
      <c r="Z55" s="109">
        <v>44</v>
      </c>
      <c r="AA55" s="108">
        <v>2</v>
      </c>
      <c r="AB55" s="110" t="s">
        <v>1564</v>
      </c>
    </row>
    <row r="56" spans="1:28" x14ac:dyDescent="0.25">
      <c r="A56" s="1">
        <v>10</v>
      </c>
      <c r="B56" s="1" t="s">
        <v>230</v>
      </c>
      <c r="C56" s="1">
        <v>11</v>
      </c>
      <c r="D56" s="1">
        <v>11</v>
      </c>
      <c r="E56" s="1">
        <v>1</v>
      </c>
      <c r="F56" s="1">
        <v>4</v>
      </c>
      <c r="G56" s="1">
        <v>6</v>
      </c>
      <c r="H56" s="1">
        <v>0</v>
      </c>
      <c r="I56" s="8">
        <v>9</v>
      </c>
      <c r="J56" s="1">
        <v>6</v>
      </c>
      <c r="K56" s="8">
        <v>55</v>
      </c>
      <c r="L56" s="1" t="s">
        <v>1468</v>
      </c>
      <c r="M56" s="1">
        <v>1</v>
      </c>
      <c r="P56" s="186">
        <v>9</v>
      </c>
      <c r="Q56" s="107" t="s">
        <v>83</v>
      </c>
      <c r="R56" s="108" t="s">
        <v>1560</v>
      </c>
      <c r="S56" s="33">
        <v>13</v>
      </c>
      <c r="T56" s="33">
        <v>13</v>
      </c>
      <c r="U56" s="33">
        <v>0</v>
      </c>
      <c r="V56" s="33">
        <v>10</v>
      </c>
      <c r="W56" s="33">
        <v>3</v>
      </c>
      <c r="X56" s="33">
        <v>0</v>
      </c>
      <c r="Y56" s="31">
        <v>0</v>
      </c>
      <c r="Z56" s="31">
        <v>23</v>
      </c>
      <c r="AA56" s="33">
        <v>1</v>
      </c>
      <c r="AB56" s="110" t="s">
        <v>1565</v>
      </c>
    </row>
    <row r="57" spans="1:28" x14ac:dyDescent="0.25">
      <c r="A57" s="1">
        <v>11</v>
      </c>
      <c r="B57" s="1" t="s">
        <v>49</v>
      </c>
      <c r="C57" s="1">
        <v>52</v>
      </c>
      <c r="D57" s="1">
        <v>50</v>
      </c>
      <c r="E57" s="1">
        <v>4</v>
      </c>
      <c r="F57" s="1">
        <v>29</v>
      </c>
      <c r="G57" s="1">
        <v>13</v>
      </c>
      <c r="H57" s="1">
        <v>4</v>
      </c>
      <c r="I57" s="8">
        <v>8</v>
      </c>
      <c r="J57" s="1">
        <v>17</v>
      </c>
      <c r="K57" s="8">
        <v>34</v>
      </c>
      <c r="L57" s="1" t="s">
        <v>1469</v>
      </c>
      <c r="M57" s="1">
        <v>4</v>
      </c>
      <c r="P57" s="187"/>
      <c r="Q57" s="107" t="s">
        <v>83</v>
      </c>
      <c r="R57" s="108" t="s">
        <v>1562</v>
      </c>
      <c r="S57" s="33">
        <v>15</v>
      </c>
      <c r="T57" s="33">
        <v>15</v>
      </c>
      <c r="U57" s="33">
        <v>2</v>
      </c>
      <c r="V57" s="33">
        <v>5</v>
      </c>
      <c r="W57" s="33">
        <v>7</v>
      </c>
      <c r="X57" s="33">
        <v>1</v>
      </c>
      <c r="Y57" s="31">
        <v>13.3</v>
      </c>
      <c r="Z57" s="31">
        <v>53</v>
      </c>
      <c r="AA57" s="33">
        <v>3</v>
      </c>
      <c r="AB57" s="110" t="s">
        <v>1566</v>
      </c>
    </row>
    <row r="58" spans="1:28" x14ac:dyDescent="0.25">
      <c r="A58" s="1">
        <v>12</v>
      </c>
      <c r="B58" s="1" t="s">
        <v>76</v>
      </c>
      <c r="C58" s="1">
        <v>20</v>
      </c>
      <c r="D58" s="1">
        <v>17</v>
      </c>
      <c r="E58" s="1">
        <v>3</v>
      </c>
      <c r="F58" s="1">
        <v>8</v>
      </c>
      <c r="G58" s="1">
        <v>4</v>
      </c>
      <c r="H58" s="1">
        <v>2</v>
      </c>
      <c r="I58" s="8">
        <v>0.16</v>
      </c>
      <c r="J58" s="1">
        <v>6</v>
      </c>
      <c r="K58" s="8">
        <v>0.32</v>
      </c>
      <c r="L58" s="1" t="s">
        <v>1470</v>
      </c>
      <c r="M58" s="1">
        <v>3</v>
      </c>
      <c r="P58" s="106">
        <v>10</v>
      </c>
      <c r="Q58" s="107" t="s">
        <v>52</v>
      </c>
      <c r="R58" s="108">
        <v>7</v>
      </c>
      <c r="S58" s="108">
        <v>8</v>
      </c>
      <c r="T58" s="108">
        <v>8</v>
      </c>
      <c r="U58" s="108">
        <v>0</v>
      </c>
      <c r="V58" s="108">
        <v>5</v>
      </c>
      <c r="W58" s="108">
        <v>3</v>
      </c>
      <c r="X58" s="108">
        <v>0</v>
      </c>
      <c r="Y58" s="109">
        <v>0</v>
      </c>
      <c r="Z58" s="109">
        <v>36</v>
      </c>
      <c r="AA58" s="108">
        <v>0</v>
      </c>
      <c r="AB58" s="110" t="s">
        <v>1567</v>
      </c>
    </row>
    <row r="59" spans="1:28" x14ac:dyDescent="0.25">
      <c r="A59" s="1">
        <v>13</v>
      </c>
      <c r="B59" s="1" t="s">
        <v>51</v>
      </c>
      <c r="C59" s="1">
        <v>15</v>
      </c>
      <c r="D59" s="1">
        <v>14</v>
      </c>
      <c r="E59" s="1">
        <v>3</v>
      </c>
      <c r="F59" s="1">
        <v>5</v>
      </c>
      <c r="G59" s="1">
        <v>2</v>
      </c>
      <c r="H59" s="1">
        <v>4</v>
      </c>
      <c r="I59" s="8">
        <v>21</v>
      </c>
      <c r="J59" s="1">
        <v>6</v>
      </c>
      <c r="K59" s="8">
        <v>43</v>
      </c>
      <c r="L59" s="1" t="s">
        <v>1471</v>
      </c>
      <c r="M59" s="1">
        <v>3</v>
      </c>
      <c r="P59" s="106">
        <v>11</v>
      </c>
      <c r="Q59" s="107" t="s">
        <v>76</v>
      </c>
      <c r="R59" s="108">
        <v>7</v>
      </c>
      <c r="S59" s="108">
        <v>20</v>
      </c>
      <c r="T59" s="108">
        <v>16</v>
      </c>
      <c r="U59" s="108">
        <v>0</v>
      </c>
      <c r="V59" s="108">
        <v>9</v>
      </c>
      <c r="W59" s="108">
        <v>7</v>
      </c>
      <c r="X59" s="108">
        <v>0</v>
      </c>
      <c r="Y59" s="109">
        <v>0</v>
      </c>
      <c r="Z59" s="109">
        <v>0.44</v>
      </c>
      <c r="AA59" s="108">
        <v>1</v>
      </c>
      <c r="AB59" s="110" t="s">
        <v>1103</v>
      </c>
    </row>
    <row r="60" spans="1:28" x14ac:dyDescent="0.25">
      <c r="A60" s="1">
        <v>14</v>
      </c>
      <c r="B60" s="1" t="s">
        <v>48</v>
      </c>
      <c r="C60" s="1">
        <v>11</v>
      </c>
      <c r="D60" s="1">
        <v>11</v>
      </c>
      <c r="E60" s="1">
        <v>1</v>
      </c>
      <c r="F60" s="1">
        <v>5</v>
      </c>
      <c r="G60" s="1">
        <v>2</v>
      </c>
      <c r="H60" s="1">
        <v>3</v>
      </c>
      <c r="I60" s="8">
        <v>9</v>
      </c>
      <c r="J60" s="1">
        <v>5</v>
      </c>
      <c r="K60" s="8">
        <v>45.5</v>
      </c>
      <c r="L60" s="1" t="s">
        <v>1472</v>
      </c>
      <c r="M60" s="1">
        <v>0</v>
      </c>
      <c r="P60" s="106">
        <v>12</v>
      </c>
      <c r="Q60" s="107" t="s">
        <v>53</v>
      </c>
      <c r="R60" s="111">
        <v>7</v>
      </c>
      <c r="S60" s="111">
        <v>5</v>
      </c>
      <c r="T60" s="111">
        <v>5</v>
      </c>
      <c r="U60" s="111">
        <v>0</v>
      </c>
      <c r="V60" s="111">
        <v>2</v>
      </c>
      <c r="W60" s="111">
        <v>3</v>
      </c>
      <c r="X60" s="111">
        <v>0</v>
      </c>
      <c r="Y60" s="112">
        <v>40</v>
      </c>
      <c r="Z60" s="112">
        <v>60</v>
      </c>
      <c r="AA60" s="111">
        <v>0</v>
      </c>
      <c r="AB60" s="120" t="s">
        <v>1568</v>
      </c>
    </row>
    <row r="61" spans="1:28" x14ac:dyDescent="0.25">
      <c r="A61" s="1">
        <v>15</v>
      </c>
      <c r="B61" s="1" t="s">
        <v>96</v>
      </c>
      <c r="C61" s="1">
        <v>6</v>
      </c>
      <c r="D61" s="1">
        <v>5</v>
      </c>
      <c r="E61" s="1">
        <v>0</v>
      </c>
      <c r="F61" s="1">
        <v>5</v>
      </c>
      <c r="G61" s="1">
        <v>0</v>
      </c>
      <c r="H61" s="1">
        <v>0</v>
      </c>
      <c r="I61" s="8">
        <v>0</v>
      </c>
      <c r="J61" s="1">
        <v>0</v>
      </c>
      <c r="K61" s="8">
        <v>0</v>
      </c>
      <c r="L61" s="1" t="s">
        <v>1473</v>
      </c>
      <c r="M61" s="1">
        <v>0</v>
      </c>
      <c r="P61" s="106">
        <v>13</v>
      </c>
      <c r="Q61" s="107" t="s">
        <v>1569</v>
      </c>
      <c r="R61" s="108">
        <v>7</v>
      </c>
      <c r="S61" s="108">
        <v>11</v>
      </c>
      <c r="T61" s="108">
        <v>11</v>
      </c>
      <c r="U61" s="108">
        <v>2</v>
      </c>
      <c r="V61" s="108">
        <v>5</v>
      </c>
      <c r="W61" s="108">
        <v>4</v>
      </c>
      <c r="X61" s="108">
        <v>0</v>
      </c>
      <c r="Y61" s="109">
        <v>18</v>
      </c>
      <c r="Z61" s="109">
        <v>36</v>
      </c>
      <c r="AA61" s="108">
        <v>2</v>
      </c>
      <c r="AB61" s="110" t="s">
        <v>797</v>
      </c>
    </row>
    <row r="62" spans="1:28" x14ac:dyDescent="0.25">
      <c r="A62" s="1">
        <v>16</v>
      </c>
      <c r="B62" s="1" t="s">
        <v>1009</v>
      </c>
      <c r="C62" s="1">
        <v>4</v>
      </c>
      <c r="D62" s="1">
        <v>4</v>
      </c>
      <c r="E62" s="1">
        <v>1</v>
      </c>
      <c r="F62" s="1">
        <v>1</v>
      </c>
      <c r="G62" s="1">
        <v>2</v>
      </c>
      <c r="H62" s="1">
        <v>0</v>
      </c>
      <c r="I62" s="8">
        <v>25</v>
      </c>
      <c r="J62" s="1">
        <v>2</v>
      </c>
      <c r="K62" s="8">
        <v>50</v>
      </c>
      <c r="L62" s="1" t="s">
        <v>1010</v>
      </c>
      <c r="M62" s="1">
        <v>1</v>
      </c>
      <c r="P62" s="106">
        <v>14</v>
      </c>
      <c r="Q62" s="107" t="s">
        <v>733</v>
      </c>
      <c r="R62" s="108">
        <v>7</v>
      </c>
      <c r="S62" s="108">
        <v>6</v>
      </c>
      <c r="T62" s="108">
        <v>5</v>
      </c>
      <c r="U62" s="108">
        <v>0</v>
      </c>
      <c r="V62" s="108">
        <v>3</v>
      </c>
      <c r="W62" s="108">
        <v>2</v>
      </c>
      <c r="X62" s="108">
        <v>0</v>
      </c>
      <c r="Y62" s="109">
        <v>0</v>
      </c>
      <c r="Z62" s="109">
        <v>40</v>
      </c>
      <c r="AA62" s="108">
        <v>0</v>
      </c>
      <c r="AB62" s="110" t="s">
        <v>1570</v>
      </c>
    </row>
    <row r="63" spans="1:28" x14ac:dyDescent="0.25">
      <c r="A63" s="1">
        <v>17</v>
      </c>
      <c r="B63" s="1" t="s">
        <v>1474</v>
      </c>
      <c r="C63" s="1">
        <v>2</v>
      </c>
      <c r="D63" s="1">
        <v>2</v>
      </c>
      <c r="E63" s="1">
        <v>0</v>
      </c>
      <c r="F63" s="1">
        <v>2</v>
      </c>
      <c r="G63" s="1">
        <v>0</v>
      </c>
      <c r="H63" s="1">
        <v>0</v>
      </c>
      <c r="I63" s="8">
        <v>0</v>
      </c>
      <c r="J63" s="1">
        <v>0</v>
      </c>
      <c r="K63" s="8">
        <v>0</v>
      </c>
      <c r="L63" s="1" t="s">
        <v>1475</v>
      </c>
      <c r="M63" s="1">
        <v>0</v>
      </c>
      <c r="P63" s="106">
        <v>15</v>
      </c>
      <c r="Q63" s="107" t="s">
        <v>97</v>
      </c>
      <c r="R63" s="108">
        <v>7</v>
      </c>
      <c r="S63" s="108">
        <v>16</v>
      </c>
      <c r="T63" s="108">
        <v>13</v>
      </c>
      <c r="U63" s="108">
        <v>0</v>
      </c>
      <c r="V63" s="108">
        <v>8</v>
      </c>
      <c r="W63" s="108">
        <v>4</v>
      </c>
      <c r="X63" s="108">
        <v>1</v>
      </c>
      <c r="Y63" s="109">
        <v>0</v>
      </c>
      <c r="Z63" s="109">
        <v>40</v>
      </c>
      <c r="AA63" s="108">
        <v>0</v>
      </c>
      <c r="AB63" s="110" t="s">
        <v>1571</v>
      </c>
    </row>
    <row r="64" spans="1:28" x14ac:dyDescent="0.25">
      <c r="A64" s="1">
        <v>18</v>
      </c>
      <c r="B64" s="1" t="s">
        <v>1476</v>
      </c>
      <c r="C64" s="1">
        <v>6</v>
      </c>
      <c r="D64" s="1">
        <v>6</v>
      </c>
      <c r="E64" s="1">
        <v>0</v>
      </c>
      <c r="F64" s="1">
        <v>3</v>
      </c>
      <c r="G64" s="1">
        <v>3</v>
      </c>
      <c r="H64" s="1">
        <v>0</v>
      </c>
      <c r="I64" s="8">
        <v>0</v>
      </c>
      <c r="J64" s="1">
        <v>3</v>
      </c>
      <c r="K64" s="8">
        <v>50</v>
      </c>
      <c r="L64" s="1" t="s">
        <v>1477</v>
      </c>
      <c r="M64" s="1">
        <v>0</v>
      </c>
      <c r="P64" s="106">
        <v>16</v>
      </c>
      <c r="Q64" s="107" t="s">
        <v>736</v>
      </c>
      <c r="R64" s="108">
        <v>7</v>
      </c>
      <c r="S64" s="108">
        <v>3</v>
      </c>
      <c r="T64" s="108">
        <v>3</v>
      </c>
      <c r="U64" s="108">
        <v>0</v>
      </c>
      <c r="V64" s="108">
        <v>1</v>
      </c>
      <c r="W64" s="108">
        <v>2</v>
      </c>
      <c r="X64" s="108"/>
      <c r="Y64" s="109">
        <v>0</v>
      </c>
      <c r="Z64" s="109">
        <v>67</v>
      </c>
      <c r="AA64" s="108">
        <v>0</v>
      </c>
      <c r="AB64" s="110" t="s">
        <v>1572</v>
      </c>
    </row>
    <row r="65" spans="1:28" x14ac:dyDescent="0.25">
      <c r="A65" s="1">
        <v>19</v>
      </c>
      <c r="B65" s="1" t="s">
        <v>942</v>
      </c>
      <c r="C65" s="1">
        <v>3</v>
      </c>
      <c r="D65" s="1">
        <v>3</v>
      </c>
      <c r="E65" s="1">
        <v>1</v>
      </c>
      <c r="F65" s="1">
        <v>1</v>
      </c>
      <c r="G65" s="1">
        <v>1</v>
      </c>
      <c r="H65" s="1">
        <v>0</v>
      </c>
      <c r="I65" s="8">
        <v>33.299999999999997</v>
      </c>
      <c r="J65" s="1">
        <v>1</v>
      </c>
      <c r="K65" s="8">
        <v>33.299999999999997</v>
      </c>
      <c r="L65" s="1" t="s">
        <v>1478</v>
      </c>
      <c r="M65" s="1">
        <v>1</v>
      </c>
      <c r="P65" s="106">
        <v>17</v>
      </c>
      <c r="Q65" s="107" t="s">
        <v>1573</v>
      </c>
      <c r="R65" s="108">
        <v>7</v>
      </c>
      <c r="S65" s="108">
        <v>4</v>
      </c>
      <c r="T65" s="108">
        <v>3</v>
      </c>
      <c r="U65" s="108">
        <v>0</v>
      </c>
      <c r="V65" s="108">
        <v>2</v>
      </c>
      <c r="W65" s="108">
        <v>1</v>
      </c>
      <c r="X65" s="108">
        <v>0</v>
      </c>
      <c r="Y65" s="109">
        <v>0</v>
      </c>
      <c r="Z65" s="109">
        <v>33</v>
      </c>
      <c r="AA65" s="108">
        <v>0</v>
      </c>
      <c r="AB65" s="110" t="s">
        <v>1574</v>
      </c>
    </row>
    <row r="66" spans="1:28" x14ac:dyDescent="0.25">
      <c r="A66" s="1">
        <v>20</v>
      </c>
      <c r="B66" s="1" t="s">
        <v>103</v>
      </c>
      <c r="C66" s="1">
        <v>9</v>
      </c>
      <c r="D66" s="1">
        <v>8</v>
      </c>
      <c r="E66" s="1">
        <v>1</v>
      </c>
      <c r="F66" s="1">
        <v>5</v>
      </c>
      <c r="G66" s="1">
        <v>2</v>
      </c>
      <c r="H66" s="1">
        <v>0</v>
      </c>
      <c r="I66" s="8">
        <v>12.5</v>
      </c>
      <c r="J66" s="1">
        <v>2</v>
      </c>
      <c r="K66" s="8">
        <v>25</v>
      </c>
      <c r="L66" s="1" t="s">
        <v>1479</v>
      </c>
      <c r="M66" s="1">
        <v>3</v>
      </c>
      <c r="P66" s="106">
        <v>18</v>
      </c>
      <c r="Q66" s="107" t="s">
        <v>100</v>
      </c>
      <c r="R66" s="108">
        <v>7</v>
      </c>
      <c r="S66" s="108">
        <v>9</v>
      </c>
      <c r="T66" s="108">
        <v>7</v>
      </c>
      <c r="U66" s="108">
        <v>0</v>
      </c>
      <c r="V66" s="108">
        <v>1</v>
      </c>
      <c r="W66" s="108">
        <v>5</v>
      </c>
      <c r="X66" s="108">
        <v>1</v>
      </c>
      <c r="Y66" s="109">
        <v>0</v>
      </c>
      <c r="Z66" s="109">
        <v>86</v>
      </c>
      <c r="AA66" s="108">
        <v>0</v>
      </c>
      <c r="AB66" s="110" t="s">
        <v>1575</v>
      </c>
    </row>
    <row r="67" spans="1:28" x14ac:dyDescent="0.25">
      <c r="A67" s="1">
        <v>21</v>
      </c>
      <c r="B67" s="1" t="s">
        <v>148</v>
      </c>
      <c r="C67" s="1">
        <v>5</v>
      </c>
      <c r="D67" s="1">
        <v>5</v>
      </c>
      <c r="E67" s="1">
        <v>0</v>
      </c>
      <c r="F67" s="1">
        <v>2</v>
      </c>
      <c r="G67" s="1">
        <v>1</v>
      </c>
      <c r="H67" s="1">
        <v>2</v>
      </c>
      <c r="I67" s="8">
        <v>0</v>
      </c>
      <c r="J67" s="1">
        <v>3</v>
      </c>
      <c r="K67" s="8">
        <v>60</v>
      </c>
      <c r="L67" s="1" t="s">
        <v>1480</v>
      </c>
      <c r="M67" s="1">
        <v>0</v>
      </c>
      <c r="P67" s="106">
        <v>19</v>
      </c>
      <c r="Q67" s="107" t="s">
        <v>102</v>
      </c>
      <c r="R67" s="108">
        <v>7</v>
      </c>
      <c r="S67" s="108">
        <v>2</v>
      </c>
      <c r="T67" s="108">
        <v>2</v>
      </c>
      <c r="U67" s="108">
        <v>0</v>
      </c>
      <c r="V67" s="108">
        <v>2</v>
      </c>
      <c r="W67" s="108">
        <v>0</v>
      </c>
      <c r="X67" s="108">
        <v>0</v>
      </c>
      <c r="Y67" s="109">
        <v>0</v>
      </c>
      <c r="Z67" s="109">
        <v>0</v>
      </c>
      <c r="AA67" s="108">
        <v>1</v>
      </c>
      <c r="AB67" s="110" t="s">
        <v>1576</v>
      </c>
    </row>
    <row r="68" spans="1:28" x14ac:dyDescent="0.25">
      <c r="A68" s="1">
        <v>22</v>
      </c>
      <c r="B68" s="1" t="s">
        <v>107</v>
      </c>
      <c r="C68" s="1">
        <v>10</v>
      </c>
      <c r="D68" s="1">
        <v>8</v>
      </c>
      <c r="E68" s="1">
        <v>1</v>
      </c>
      <c r="F68" s="1">
        <v>5</v>
      </c>
      <c r="G68" s="1">
        <v>1</v>
      </c>
      <c r="H68" s="1">
        <v>1</v>
      </c>
      <c r="I68" s="8">
        <v>12</v>
      </c>
      <c r="J68" s="1">
        <v>2</v>
      </c>
      <c r="K68" s="8">
        <v>25</v>
      </c>
      <c r="L68" s="1" t="s">
        <v>1481</v>
      </c>
      <c r="M68" s="1">
        <v>1</v>
      </c>
      <c r="P68" s="106">
        <v>20</v>
      </c>
      <c r="Q68" s="107" t="s">
        <v>101</v>
      </c>
      <c r="R68" s="108">
        <v>7</v>
      </c>
      <c r="S68" s="108">
        <v>3</v>
      </c>
      <c r="T68" s="108">
        <v>3</v>
      </c>
      <c r="U68" s="108">
        <v>1</v>
      </c>
      <c r="V68" s="108">
        <v>1</v>
      </c>
      <c r="W68" s="108">
        <v>1</v>
      </c>
      <c r="X68" s="108">
        <v>0</v>
      </c>
      <c r="Y68" s="109">
        <v>33.299999999999997</v>
      </c>
      <c r="Z68" s="109">
        <v>33.299999999999997</v>
      </c>
      <c r="AA68" s="108">
        <v>1</v>
      </c>
      <c r="AB68" s="110" t="s">
        <v>1577</v>
      </c>
    </row>
    <row r="69" spans="1:28" x14ac:dyDescent="0.25">
      <c r="A69" s="1">
        <v>23</v>
      </c>
      <c r="B69" s="1" t="s">
        <v>97</v>
      </c>
      <c r="C69" s="1">
        <v>16</v>
      </c>
      <c r="D69" s="1">
        <v>14</v>
      </c>
      <c r="E69" s="1">
        <v>0</v>
      </c>
      <c r="F69" s="1">
        <v>7</v>
      </c>
      <c r="G69" s="1">
        <v>6</v>
      </c>
      <c r="H69" s="1">
        <v>1</v>
      </c>
      <c r="I69" s="8">
        <v>0</v>
      </c>
      <c r="J69" s="1">
        <v>7</v>
      </c>
      <c r="K69" s="8">
        <v>50</v>
      </c>
      <c r="L69" s="1" t="s">
        <v>1482</v>
      </c>
      <c r="M69" s="1">
        <v>1</v>
      </c>
      <c r="P69" s="106">
        <v>21</v>
      </c>
      <c r="Q69" s="107" t="s">
        <v>742</v>
      </c>
      <c r="R69" s="106">
        <v>7</v>
      </c>
      <c r="S69" s="106">
        <v>6</v>
      </c>
      <c r="T69" s="106">
        <v>5</v>
      </c>
      <c r="U69" s="106">
        <v>0</v>
      </c>
      <c r="V69" s="106">
        <v>4</v>
      </c>
      <c r="W69" s="106">
        <v>1</v>
      </c>
      <c r="X69" s="106">
        <v>0</v>
      </c>
      <c r="Y69" s="113">
        <v>0</v>
      </c>
      <c r="Z69" s="113">
        <v>20</v>
      </c>
      <c r="AA69" s="106">
        <v>0</v>
      </c>
      <c r="AB69" s="110" t="s">
        <v>1578</v>
      </c>
    </row>
    <row r="70" spans="1:28" x14ac:dyDescent="0.25">
      <c r="A70" s="1">
        <v>24</v>
      </c>
      <c r="B70" s="1" t="s">
        <v>109</v>
      </c>
      <c r="C70" s="1">
        <v>10</v>
      </c>
      <c r="D70" s="1">
        <v>6</v>
      </c>
      <c r="E70" s="1">
        <v>1</v>
      </c>
      <c r="F70" s="1">
        <v>2</v>
      </c>
      <c r="G70" s="1">
        <v>3</v>
      </c>
      <c r="H70" s="1">
        <v>0</v>
      </c>
      <c r="I70" s="8">
        <v>17</v>
      </c>
      <c r="J70" s="1">
        <v>3</v>
      </c>
      <c r="K70" s="8">
        <v>50</v>
      </c>
      <c r="L70" s="1" t="s">
        <v>1483</v>
      </c>
      <c r="M70" s="1">
        <v>1</v>
      </c>
      <c r="P70" s="106">
        <v>22</v>
      </c>
      <c r="Q70" s="107" t="s">
        <v>103</v>
      </c>
      <c r="R70" s="108">
        <v>7</v>
      </c>
      <c r="S70" s="108">
        <v>9</v>
      </c>
      <c r="T70" s="108">
        <v>9</v>
      </c>
      <c r="U70" s="108">
        <v>0</v>
      </c>
      <c r="V70" s="108">
        <v>8</v>
      </c>
      <c r="W70" s="108">
        <v>0</v>
      </c>
      <c r="X70" s="108">
        <v>1</v>
      </c>
      <c r="Y70" s="109">
        <v>0</v>
      </c>
      <c r="Z70" s="109">
        <v>11</v>
      </c>
      <c r="AA70" s="108">
        <v>4</v>
      </c>
      <c r="AB70" s="110" t="s">
        <v>807</v>
      </c>
    </row>
    <row r="71" spans="1:28" x14ac:dyDescent="0.25">
      <c r="A71" s="1">
        <v>25</v>
      </c>
      <c r="B71" s="1" t="s">
        <v>106</v>
      </c>
      <c r="C71" s="1">
        <v>4</v>
      </c>
      <c r="D71" s="1">
        <v>4</v>
      </c>
      <c r="E71" s="1">
        <v>0</v>
      </c>
      <c r="F71" s="1">
        <v>3</v>
      </c>
      <c r="G71" s="1">
        <v>1</v>
      </c>
      <c r="H71" s="1">
        <v>0</v>
      </c>
      <c r="I71" s="8">
        <v>0</v>
      </c>
      <c r="J71" s="1">
        <v>1</v>
      </c>
      <c r="K71" s="8">
        <v>0.25</v>
      </c>
      <c r="L71" s="1" t="s">
        <v>1484</v>
      </c>
      <c r="M71" s="1">
        <v>0</v>
      </c>
      <c r="P71" s="106">
        <v>23</v>
      </c>
      <c r="Q71" s="107" t="s">
        <v>744</v>
      </c>
      <c r="R71" s="108">
        <v>7</v>
      </c>
      <c r="S71" s="108">
        <v>9</v>
      </c>
      <c r="T71" s="108">
        <v>9</v>
      </c>
      <c r="U71" s="108">
        <v>0</v>
      </c>
      <c r="V71" s="108">
        <v>7</v>
      </c>
      <c r="W71" s="108">
        <v>2</v>
      </c>
      <c r="X71" s="108">
        <v>0</v>
      </c>
      <c r="Y71" s="109">
        <v>0</v>
      </c>
      <c r="Z71" s="109">
        <v>20</v>
      </c>
      <c r="AA71" s="108">
        <v>0</v>
      </c>
      <c r="AB71" s="110" t="s">
        <v>1579</v>
      </c>
    </row>
    <row r="72" spans="1:28" x14ac:dyDescent="0.25">
      <c r="A72" s="1">
        <v>26</v>
      </c>
      <c r="B72" s="1" t="s">
        <v>860</v>
      </c>
      <c r="C72" s="1">
        <v>6</v>
      </c>
      <c r="D72" s="1">
        <v>6</v>
      </c>
      <c r="E72" s="1">
        <v>0</v>
      </c>
      <c r="F72" s="1">
        <v>3</v>
      </c>
      <c r="G72" s="1">
        <v>1</v>
      </c>
      <c r="H72" s="1">
        <v>2</v>
      </c>
      <c r="I72" s="8">
        <v>0</v>
      </c>
      <c r="J72" s="1">
        <v>3</v>
      </c>
      <c r="K72" s="8">
        <v>50</v>
      </c>
      <c r="L72" s="1" t="s">
        <v>1485</v>
      </c>
      <c r="M72" s="1">
        <v>0</v>
      </c>
      <c r="P72" s="106">
        <v>24</v>
      </c>
      <c r="Q72" s="107" t="s">
        <v>1580</v>
      </c>
      <c r="R72" s="108">
        <v>7</v>
      </c>
      <c r="S72" s="108">
        <v>5</v>
      </c>
      <c r="T72" s="108">
        <v>5</v>
      </c>
      <c r="U72" s="108">
        <v>0</v>
      </c>
      <c r="V72" s="108">
        <v>2</v>
      </c>
      <c r="W72" s="108">
        <v>0</v>
      </c>
      <c r="X72" s="108">
        <v>3</v>
      </c>
      <c r="Y72" s="109">
        <v>0</v>
      </c>
      <c r="Z72" s="109">
        <v>60</v>
      </c>
      <c r="AA72" s="108">
        <v>0</v>
      </c>
      <c r="AB72" s="110" t="s">
        <v>1581</v>
      </c>
    </row>
    <row r="73" spans="1:28" x14ac:dyDescent="0.25">
      <c r="A73" s="1">
        <v>27</v>
      </c>
      <c r="B73" s="1" t="s">
        <v>105</v>
      </c>
      <c r="C73" s="1">
        <v>8</v>
      </c>
      <c r="D73" s="1">
        <v>7</v>
      </c>
      <c r="E73" s="1">
        <v>1</v>
      </c>
      <c r="F73" s="1">
        <v>4</v>
      </c>
      <c r="G73" s="1">
        <v>2</v>
      </c>
      <c r="H73" s="1">
        <v>0</v>
      </c>
      <c r="I73" s="8">
        <v>14</v>
      </c>
      <c r="J73" s="1">
        <v>2</v>
      </c>
      <c r="K73" s="8">
        <v>28</v>
      </c>
      <c r="L73" s="1" t="s">
        <v>1486</v>
      </c>
      <c r="M73" s="1">
        <v>1</v>
      </c>
      <c r="P73" s="106">
        <v>25</v>
      </c>
      <c r="Q73" s="107" t="s">
        <v>95</v>
      </c>
      <c r="R73" s="108">
        <v>7</v>
      </c>
      <c r="S73" s="108">
        <v>6</v>
      </c>
      <c r="T73" s="108">
        <v>6</v>
      </c>
      <c r="U73" s="108">
        <v>0</v>
      </c>
      <c r="V73" s="108">
        <v>3</v>
      </c>
      <c r="W73" s="108">
        <v>3</v>
      </c>
      <c r="X73" s="108">
        <v>0</v>
      </c>
      <c r="Y73" s="109">
        <v>0</v>
      </c>
      <c r="Z73" s="109">
        <v>50</v>
      </c>
      <c r="AA73" s="108">
        <v>0</v>
      </c>
      <c r="AB73" s="110" t="s">
        <v>1582</v>
      </c>
    </row>
    <row r="74" spans="1:28" x14ac:dyDescent="0.25">
      <c r="A74" s="1">
        <v>28</v>
      </c>
      <c r="B74" s="1" t="s">
        <v>954</v>
      </c>
      <c r="C74" s="1">
        <v>3</v>
      </c>
      <c r="D74" s="1">
        <v>2</v>
      </c>
      <c r="E74" s="1">
        <v>0</v>
      </c>
      <c r="F74" s="1">
        <v>1</v>
      </c>
      <c r="G74" s="1">
        <v>0</v>
      </c>
      <c r="H74" s="1">
        <v>1</v>
      </c>
      <c r="I74" s="8">
        <v>0</v>
      </c>
      <c r="J74" s="1">
        <v>1</v>
      </c>
      <c r="K74" s="8">
        <v>67</v>
      </c>
      <c r="L74" s="1" t="s">
        <v>1487</v>
      </c>
      <c r="M74" s="1">
        <v>0</v>
      </c>
      <c r="P74" s="106">
        <v>26</v>
      </c>
      <c r="Q74" s="107" t="s">
        <v>105</v>
      </c>
      <c r="R74" s="108">
        <v>7</v>
      </c>
      <c r="S74" s="108">
        <v>8</v>
      </c>
      <c r="T74" s="108">
        <v>7</v>
      </c>
      <c r="U74" s="108">
        <v>0</v>
      </c>
      <c r="V74" s="108">
        <v>2</v>
      </c>
      <c r="W74" s="108">
        <v>4</v>
      </c>
      <c r="X74" s="108">
        <v>1</v>
      </c>
      <c r="Y74" s="109">
        <v>0</v>
      </c>
      <c r="Z74" s="109">
        <v>71.400000000000006</v>
      </c>
      <c r="AA74" s="108">
        <v>0</v>
      </c>
      <c r="AB74" s="110" t="s">
        <v>1583</v>
      </c>
    </row>
    <row r="75" spans="1:28" x14ac:dyDescent="0.25">
      <c r="A75" s="1">
        <v>29</v>
      </c>
      <c r="B75" s="1" t="s">
        <v>104</v>
      </c>
      <c r="C75" s="1">
        <v>9</v>
      </c>
      <c r="D75" s="1">
        <v>9</v>
      </c>
      <c r="E75" s="1">
        <v>0</v>
      </c>
      <c r="F75" s="1">
        <v>8</v>
      </c>
      <c r="G75" s="1">
        <v>1</v>
      </c>
      <c r="H75" s="1">
        <v>0</v>
      </c>
      <c r="I75" s="8">
        <v>0</v>
      </c>
      <c r="J75" s="1">
        <v>1</v>
      </c>
      <c r="K75" s="8">
        <v>11</v>
      </c>
      <c r="L75" s="1" t="s">
        <v>1488</v>
      </c>
      <c r="M75" s="1">
        <v>0</v>
      </c>
      <c r="P75" s="106">
        <v>27</v>
      </c>
      <c r="Q75" s="107" t="s">
        <v>750</v>
      </c>
      <c r="R75" s="108">
        <v>7</v>
      </c>
      <c r="S75" s="108">
        <v>4</v>
      </c>
      <c r="T75" s="108">
        <v>4</v>
      </c>
      <c r="U75" s="108">
        <v>0</v>
      </c>
      <c r="V75" s="108">
        <v>2</v>
      </c>
      <c r="W75" s="108">
        <v>2</v>
      </c>
      <c r="X75" s="108">
        <v>0</v>
      </c>
      <c r="Y75" s="109">
        <v>0</v>
      </c>
      <c r="Z75" s="109">
        <v>50</v>
      </c>
      <c r="AA75" s="108">
        <v>0</v>
      </c>
      <c r="AB75" s="110" t="s">
        <v>1584</v>
      </c>
    </row>
    <row r="76" spans="1:28" x14ac:dyDescent="0.25">
      <c r="A76" s="1">
        <v>30</v>
      </c>
      <c r="B76" s="1" t="s">
        <v>100</v>
      </c>
      <c r="C76" s="1">
        <v>9</v>
      </c>
      <c r="D76" s="1">
        <v>8</v>
      </c>
      <c r="E76" s="1">
        <v>0</v>
      </c>
      <c r="F76" s="1">
        <v>2</v>
      </c>
      <c r="G76" s="1">
        <v>6</v>
      </c>
      <c r="H76" s="1">
        <v>0</v>
      </c>
      <c r="I76" s="8">
        <v>0</v>
      </c>
      <c r="J76" s="1">
        <v>6</v>
      </c>
      <c r="K76" s="8">
        <v>0.75</v>
      </c>
      <c r="L76" s="1" t="s">
        <v>1489</v>
      </c>
      <c r="M76" s="1">
        <v>1</v>
      </c>
      <c r="P76" s="106">
        <v>28</v>
      </c>
      <c r="Q76" s="107" t="s">
        <v>51</v>
      </c>
      <c r="R76" s="108">
        <v>7</v>
      </c>
      <c r="S76" s="108">
        <v>15</v>
      </c>
      <c r="T76" s="108">
        <v>15</v>
      </c>
      <c r="U76" s="108">
        <v>1</v>
      </c>
      <c r="V76" s="108">
        <v>7</v>
      </c>
      <c r="W76" s="108">
        <v>6</v>
      </c>
      <c r="X76" s="108">
        <v>1</v>
      </c>
      <c r="Y76" s="109">
        <v>93</v>
      </c>
      <c r="Z76" s="109">
        <v>47</v>
      </c>
      <c r="AA76" s="108">
        <v>2</v>
      </c>
      <c r="AB76" s="110" t="s">
        <v>1585</v>
      </c>
    </row>
    <row r="77" spans="1:28" x14ac:dyDescent="0.25">
      <c r="A77" s="1">
        <v>31</v>
      </c>
      <c r="B77" s="1" t="s">
        <v>94</v>
      </c>
      <c r="C77" s="1">
        <v>6</v>
      </c>
      <c r="D77" s="1">
        <v>5</v>
      </c>
      <c r="E77" s="1">
        <v>2</v>
      </c>
      <c r="F77" s="1">
        <v>0</v>
      </c>
      <c r="G77" s="1">
        <v>3</v>
      </c>
      <c r="H77" s="1">
        <v>0</v>
      </c>
      <c r="I77" s="8">
        <v>0.4</v>
      </c>
      <c r="J77" s="1">
        <v>3</v>
      </c>
      <c r="K77" s="8">
        <v>0.6</v>
      </c>
      <c r="L77" s="1" t="s">
        <v>1490</v>
      </c>
      <c r="M77" s="1">
        <v>0</v>
      </c>
      <c r="P77" s="106">
        <v>29</v>
      </c>
      <c r="Q77" s="107" t="s">
        <v>107</v>
      </c>
      <c r="R77" s="108">
        <v>7</v>
      </c>
      <c r="S77" s="108">
        <v>10</v>
      </c>
      <c r="T77" s="108">
        <v>8</v>
      </c>
      <c r="U77" s="108">
        <v>1</v>
      </c>
      <c r="V77" s="108">
        <v>3</v>
      </c>
      <c r="W77" s="108">
        <v>3</v>
      </c>
      <c r="X77" s="108">
        <v>1</v>
      </c>
      <c r="Y77" s="109">
        <v>12</v>
      </c>
      <c r="Z77" s="109">
        <v>50</v>
      </c>
      <c r="AA77" s="108">
        <v>0</v>
      </c>
      <c r="AB77" s="110" t="s">
        <v>1586</v>
      </c>
    </row>
    <row r="78" spans="1:28" x14ac:dyDescent="0.25">
      <c r="A78" s="1"/>
      <c r="B78" s="1" t="s">
        <v>135</v>
      </c>
      <c r="C78" s="1">
        <f t="shared" ref="C78:H78" si="7">SUM(C47:C77)</f>
        <v>335</v>
      </c>
      <c r="D78" s="1">
        <f t="shared" si="7"/>
        <v>308</v>
      </c>
      <c r="E78" s="1">
        <f t="shared" si="7"/>
        <v>33</v>
      </c>
      <c r="F78" s="1">
        <f t="shared" si="7"/>
        <v>156</v>
      </c>
      <c r="G78" s="1">
        <f t="shared" si="7"/>
        <v>91</v>
      </c>
      <c r="H78" s="1">
        <f t="shared" si="7"/>
        <v>28</v>
      </c>
      <c r="I78" s="8">
        <v>11</v>
      </c>
      <c r="J78" s="1">
        <f>SUM(J47:J77)</f>
        <v>119</v>
      </c>
      <c r="K78" s="8">
        <v>38</v>
      </c>
      <c r="L78" s="1"/>
      <c r="M78" s="1">
        <f>SUM(M47:M77)</f>
        <v>34</v>
      </c>
      <c r="P78" s="106">
        <v>30</v>
      </c>
      <c r="Q78" s="107" t="s">
        <v>108</v>
      </c>
      <c r="R78" s="108">
        <v>7</v>
      </c>
      <c r="S78" s="108">
        <v>6</v>
      </c>
      <c r="T78" s="108">
        <v>4</v>
      </c>
      <c r="U78" s="108">
        <v>0</v>
      </c>
      <c r="V78" s="108">
        <v>2</v>
      </c>
      <c r="W78" s="108">
        <v>2</v>
      </c>
      <c r="X78" s="108">
        <v>0</v>
      </c>
      <c r="Y78" s="109">
        <v>0</v>
      </c>
      <c r="Z78" s="109">
        <v>50</v>
      </c>
      <c r="AA78" s="108">
        <v>0</v>
      </c>
      <c r="AB78" s="110" t="s">
        <v>1587</v>
      </c>
    </row>
    <row r="79" spans="1:28" x14ac:dyDescent="0.25">
      <c r="P79" s="106">
        <v>31</v>
      </c>
      <c r="Q79" s="107" t="s">
        <v>109</v>
      </c>
      <c r="R79" s="108">
        <v>7</v>
      </c>
      <c r="S79" s="108">
        <v>10</v>
      </c>
      <c r="T79" s="108">
        <v>7</v>
      </c>
      <c r="U79" s="108">
        <v>0</v>
      </c>
      <c r="V79" s="108">
        <v>4</v>
      </c>
      <c r="W79" s="108">
        <v>3</v>
      </c>
      <c r="X79" s="108">
        <v>0</v>
      </c>
      <c r="Y79" s="109">
        <v>0</v>
      </c>
      <c r="Z79" s="109">
        <v>43</v>
      </c>
      <c r="AA79" s="108"/>
      <c r="AB79" s="110" t="s">
        <v>1588</v>
      </c>
    </row>
    <row r="80" spans="1:28" x14ac:dyDescent="0.25">
      <c r="P80" s="114"/>
      <c r="Q80" s="115" t="s">
        <v>149</v>
      </c>
      <c r="R80" s="114"/>
      <c r="S80" s="114">
        <f t="shared" ref="S80:X80" si="8">SUM(S47:S79)</f>
        <v>333</v>
      </c>
      <c r="T80" s="114">
        <f t="shared" si="8"/>
        <v>304</v>
      </c>
      <c r="U80" s="114">
        <f t="shared" si="8"/>
        <v>12</v>
      </c>
      <c r="V80" s="114">
        <f t="shared" si="8"/>
        <v>166</v>
      </c>
      <c r="W80" s="114">
        <f t="shared" si="8"/>
        <v>106</v>
      </c>
      <c r="X80" s="114">
        <f t="shared" si="8"/>
        <v>20</v>
      </c>
      <c r="Y80" s="116">
        <f>AVERAGE(Y47:Y79)</f>
        <v>7.3666666666666663</v>
      </c>
      <c r="Z80" s="116">
        <f>AVERAGE(Z47:Z79)</f>
        <v>40.043636363636367</v>
      </c>
      <c r="AA80" s="114">
        <f>SUM(AA47:AA79)</f>
        <v>18</v>
      </c>
      <c r="AB80" s="114"/>
    </row>
  </sheetData>
  <mergeCells count="42">
    <mergeCell ref="A45:A46"/>
    <mergeCell ref="B45:B46"/>
    <mergeCell ref="C45:C46"/>
    <mergeCell ref="D45:D46"/>
    <mergeCell ref="L45:L46"/>
    <mergeCell ref="E45:H45"/>
    <mergeCell ref="J45:K45"/>
    <mergeCell ref="A7:A8"/>
    <mergeCell ref="B7:B8"/>
    <mergeCell ref="C7:C8"/>
    <mergeCell ref="D7:D8"/>
    <mergeCell ref="P43:Q43"/>
    <mergeCell ref="K7:K8"/>
    <mergeCell ref="L7:L8"/>
    <mergeCell ref="M7:M8"/>
    <mergeCell ref="N7:N8"/>
    <mergeCell ref="P7:P8"/>
    <mergeCell ref="J7:J8"/>
    <mergeCell ref="E7:H7"/>
    <mergeCell ref="I7:I8"/>
    <mergeCell ref="M45:M46"/>
    <mergeCell ref="AC7:AC8"/>
    <mergeCell ref="Q7:Q8"/>
    <mergeCell ref="R7:R8"/>
    <mergeCell ref="S7:S8"/>
    <mergeCell ref="T7:T8"/>
    <mergeCell ref="U7:X7"/>
    <mergeCell ref="Z7:AA7"/>
    <mergeCell ref="AB7:AB8"/>
    <mergeCell ref="P41:Q41"/>
    <mergeCell ref="P45:P46"/>
    <mergeCell ref="Q45:Q46"/>
    <mergeCell ref="R45:R46"/>
    <mergeCell ref="S45:S46"/>
    <mergeCell ref="T45:T46"/>
    <mergeCell ref="U45:X45"/>
    <mergeCell ref="P56:P57"/>
    <mergeCell ref="Y45:Y46"/>
    <mergeCell ref="Z45:Z46"/>
    <mergeCell ref="AA45:AA46"/>
    <mergeCell ref="AB45:AB46"/>
    <mergeCell ref="P53:P5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7"/>
  <sheetViews>
    <sheetView topLeftCell="I33" workbookViewId="0">
      <selection activeCell="AA45" sqref="AA45:AA77"/>
    </sheetView>
  </sheetViews>
  <sheetFormatPr defaultRowHeight="15" x14ac:dyDescent="0.25"/>
  <cols>
    <col min="1" max="1" width="4.7109375" customWidth="1"/>
    <col min="2" max="2" width="38.42578125" customWidth="1"/>
    <col min="4" max="4" width="10.5703125" customWidth="1"/>
    <col min="5" max="5" width="11" customWidth="1"/>
    <col min="6" max="6" width="5.7109375" customWidth="1"/>
    <col min="7" max="7" width="6" customWidth="1"/>
    <col min="8" max="9" width="5.85546875" customWidth="1"/>
    <col min="10" max="10" width="6.7109375" customWidth="1"/>
    <col min="11" max="11" width="11.140625" customWidth="1"/>
    <col min="12" max="12" width="31.85546875" customWidth="1"/>
    <col min="16" max="16" width="6.28515625" customWidth="1"/>
    <col min="17" max="17" width="34" customWidth="1"/>
    <col min="18" max="18" width="10.140625" bestFit="1" customWidth="1"/>
    <col min="19" max="19" width="18.28515625" customWidth="1"/>
    <col min="28" max="28" width="35" customWidth="1"/>
  </cols>
  <sheetData>
    <row r="2" spans="1:29" x14ac:dyDescent="0.25">
      <c r="C2" t="s">
        <v>86</v>
      </c>
    </row>
    <row r="5" spans="1:29" x14ac:dyDescent="0.25">
      <c r="C5" t="s">
        <v>60</v>
      </c>
    </row>
    <row r="6" spans="1:29" x14ac:dyDescent="0.25">
      <c r="B6" s="93" t="s">
        <v>388</v>
      </c>
      <c r="C6" s="94">
        <v>42992</v>
      </c>
      <c r="P6" s="93"/>
      <c r="Q6" s="93" t="s">
        <v>387</v>
      </c>
      <c r="R6" s="96">
        <v>42998</v>
      </c>
    </row>
    <row r="7" spans="1:29" ht="15" customHeight="1" x14ac:dyDescent="0.25">
      <c r="A7" s="164" t="s">
        <v>124</v>
      </c>
      <c r="B7" s="164" t="s">
        <v>77</v>
      </c>
      <c r="C7" s="171" t="s">
        <v>141</v>
      </c>
      <c r="D7" s="171" t="s">
        <v>142</v>
      </c>
      <c r="E7" s="164" t="s">
        <v>87</v>
      </c>
      <c r="F7" s="164"/>
      <c r="G7" s="164"/>
      <c r="H7" s="164"/>
      <c r="I7" s="171" t="s">
        <v>143</v>
      </c>
      <c r="J7" s="171" t="s">
        <v>144</v>
      </c>
      <c r="K7" s="171"/>
      <c r="L7" s="171" t="s">
        <v>126</v>
      </c>
      <c r="M7" s="171" t="s">
        <v>146</v>
      </c>
      <c r="N7" s="165"/>
      <c r="P7" s="164" t="s">
        <v>124</v>
      </c>
      <c r="Q7" s="164" t="s">
        <v>77</v>
      </c>
      <c r="R7" s="171" t="s">
        <v>140</v>
      </c>
      <c r="S7" s="171" t="s">
        <v>141</v>
      </c>
      <c r="T7" s="171" t="s">
        <v>615</v>
      </c>
      <c r="U7" s="164" t="s">
        <v>87</v>
      </c>
      <c r="V7" s="164"/>
      <c r="W7" s="164"/>
      <c r="X7" s="164"/>
      <c r="Y7" s="171" t="s">
        <v>143</v>
      </c>
      <c r="Z7" s="171" t="s">
        <v>144</v>
      </c>
      <c r="AA7" s="171" t="s">
        <v>146</v>
      </c>
      <c r="AB7" s="171" t="s">
        <v>145</v>
      </c>
      <c r="AC7" s="171" t="s">
        <v>127</v>
      </c>
    </row>
    <row r="8" spans="1:29" ht="30" customHeight="1" thickBot="1" x14ac:dyDescent="0.3">
      <c r="A8" s="164"/>
      <c r="B8" s="164"/>
      <c r="C8" s="171"/>
      <c r="D8" s="171"/>
      <c r="E8" s="1" t="s">
        <v>72</v>
      </c>
      <c r="F8" s="1" t="s">
        <v>73</v>
      </c>
      <c r="G8" s="1" t="s">
        <v>74</v>
      </c>
      <c r="H8" s="1" t="s">
        <v>75</v>
      </c>
      <c r="I8" s="171"/>
      <c r="J8" s="171"/>
      <c r="K8" s="171"/>
      <c r="L8" s="171"/>
      <c r="M8" s="171"/>
      <c r="N8" s="165"/>
      <c r="P8" s="164"/>
      <c r="Q8" s="164"/>
      <c r="R8" s="171"/>
      <c r="S8" s="171"/>
      <c r="T8" s="171"/>
      <c r="U8" s="1" t="s">
        <v>72</v>
      </c>
      <c r="V8" s="1" t="s">
        <v>73</v>
      </c>
      <c r="W8" s="1" t="s">
        <v>74</v>
      </c>
      <c r="X8" s="1" t="s">
        <v>75</v>
      </c>
      <c r="Y8" s="171"/>
      <c r="Z8" s="171"/>
      <c r="AA8" s="171"/>
      <c r="AB8" s="171"/>
      <c r="AC8" s="171"/>
    </row>
    <row r="9" spans="1:29" ht="15.75" thickBot="1" x14ac:dyDescent="0.3">
      <c r="A9" s="1">
        <v>1</v>
      </c>
      <c r="B9" s="1" t="s">
        <v>50</v>
      </c>
      <c r="C9" s="1">
        <v>29</v>
      </c>
      <c r="D9" s="1">
        <v>22</v>
      </c>
      <c r="E9" s="1">
        <v>2</v>
      </c>
      <c r="F9" s="1">
        <v>9</v>
      </c>
      <c r="G9" s="1">
        <v>7</v>
      </c>
      <c r="H9" s="1">
        <v>4</v>
      </c>
      <c r="I9" s="7">
        <f>E9/D9*100</f>
        <v>9.0909090909090917</v>
      </c>
      <c r="J9" s="7">
        <f>(G9+H9)/D9*100</f>
        <v>50</v>
      </c>
      <c r="K9" s="1"/>
      <c r="L9" s="1" t="s">
        <v>1014</v>
      </c>
      <c r="M9" s="1">
        <v>0</v>
      </c>
      <c r="P9" s="1">
        <v>1</v>
      </c>
      <c r="Q9" s="1" t="s">
        <v>78</v>
      </c>
      <c r="R9" s="1">
        <v>8</v>
      </c>
      <c r="S9" s="1">
        <v>20</v>
      </c>
      <c r="T9" s="1">
        <v>18</v>
      </c>
      <c r="U9" s="1">
        <v>0</v>
      </c>
      <c r="V9" s="1">
        <v>12</v>
      </c>
      <c r="W9" s="1">
        <v>3</v>
      </c>
      <c r="X9" s="1">
        <v>3</v>
      </c>
      <c r="Y9" s="8">
        <v>100</v>
      </c>
      <c r="Z9" s="8">
        <v>33</v>
      </c>
      <c r="AA9" s="1">
        <v>2</v>
      </c>
      <c r="AB9" s="1" t="s">
        <v>1096</v>
      </c>
      <c r="AC9" s="1">
        <v>1</v>
      </c>
    </row>
    <row r="10" spans="1:29" ht="15.75" thickBot="1" x14ac:dyDescent="0.3">
      <c r="A10" s="1">
        <v>2</v>
      </c>
      <c r="B10" s="1" t="s">
        <v>1015</v>
      </c>
      <c r="C10" s="1">
        <v>7</v>
      </c>
      <c r="D10" s="1">
        <v>4</v>
      </c>
      <c r="E10" s="1">
        <v>1</v>
      </c>
      <c r="F10" s="1">
        <v>3</v>
      </c>
      <c r="G10" s="1">
        <v>0</v>
      </c>
      <c r="H10" s="1">
        <v>0</v>
      </c>
      <c r="I10" s="7">
        <v>25</v>
      </c>
      <c r="J10" s="7">
        <v>0</v>
      </c>
      <c r="K10" s="1"/>
      <c r="L10" s="1" t="s">
        <v>1016</v>
      </c>
      <c r="M10" s="1">
        <v>0</v>
      </c>
      <c r="P10" s="1">
        <v>2</v>
      </c>
      <c r="Q10" s="1" t="s">
        <v>79</v>
      </c>
      <c r="R10" s="1">
        <v>8</v>
      </c>
      <c r="S10" s="1">
        <v>7</v>
      </c>
      <c r="T10" s="1">
        <v>3</v>
      </c>
      <c r="U10" s="1">
        <v>0</v>
      </c>
      <c r="V10" s="1">
        <v>0</v>
      </c>
      <c r="W10" s="1">
        <v>2</v>
      </c>
      <c r="X10" s="1">
        <v>1</v>
      </c>
      <c r="Y10" s="8">
        <v>0</v>
      </c>
      <c r="Z10" s="8">
        <v>100</v>
      </c>
      <c r="AA10" s="1">
        <v>0</v>
      </c>
      <c r="AB10" s="1" t="s">
        <v>1097</v>
      </c>
      <c r="AC10" s="1">
        <v>1</v>
      </c>
    </row>
    <row r="11" spans="1:29" ht="15.75" thickBot="1" x14ac:dyDescent="0.3">
      <c r="A11" s="1">
        <v>3</v>
      </c>
      <c r="B11" s="1" t="s">
        <v>76</v>
      </c>
      <c r="C11" s="1">
        <v>18</v>
      </c>
      <c r="D11" s="1">
        <v>13</v>
      </c>
      <c r="E11" s="1">
        <v>3</v>
      </c>
      <c r="F11" s="1">
        <v>5</v>
      </c>
      <c r="G11" s="1">
        <v>5</v>
      </c>
      <c r="H11" s="1">
        <v>0</v>
      </c>
      <c r="I11" s="7">
        <v>23.1</v>
      </c>
      <c r="J11" s="7">
        <v>38.5</v>
      </c>
      <c r="K11" s="1"/>
      <c r="L11" s="1" t="s">
        <v>1017</v>
      </c>
      <c r="M11" s="1">
        <v>3</v>
      </c>
      <c r="P11" s="1">
        <v>3</v>
      </c>
      <c r="Q11" s="1" t="s">
        <v>80</v>
      </c>
      <c r="R11" s="1">
        <v>8</v>
      </c>
      <c r="S11" s="1">
        <v>7</v>
      </c>
      <c r="T11" s="1">
        <v>4</v>
      </c>
      <c r="U11" s="1">
        <v>0</v>
      </c>
      <c r="V11" s="1">
        <v>0</v>
      </c>
      <c r="W11" s="1">
        <v>1</v>
      </c>
      <c r="X11" s="1">
        <v>3</v>
      </c>
      <c r="Y11" s="8">
        <v>0</v>
      </c>
      <c r="Z11" s="8">
        <v>100</v>
      </c>
      <c r="AA11" s="1">
        <v>0</v>
      </c>
      <c r="AB11" s="1" t="s">
        <v>1072</v>
      </c>
      <c r="AC11" s="1">
        <v>0</v>
      </c>
    </row>
    <row r="12" spans="1:29" ht="15.75" thickBot="1" x14ac:dyDescent="0.3">
      <c r="A12" s="1">
        <v>4</v>
      </c>
      <c r="B12" s="1" t="s">
        <v>1018</v>
      </c>
      <c r="C12" s="1">
        <v>1</v>
      </c>
      <c r="D12" s="1">
        <v>1</v>
      </c>
      <c r="E12" s="1"/>
      <c r="F12" s="1">
        <v>0</v>
      </c>
      <c r="G12" s="1">
        <v>1</v>
      </c>
      <c r="H12" s="1">
        <v>0</v>
      </c>
      <c r="I12" s="7">
        <v>0</v>
      </c>
      <c r="J12" s="7">
        <v>100</v>
      </c>
      <c r="K12" s="1"/>
      <c r="L12" s="1" t="s">
        <v>1019</v>
      </c>
      <c r="M12" s="1">
        <v>0</v>
      </c>
      <c r="P12" s="1">
        <v>4</v>
      </c>
      <c r="Q12" s="1" t="s">
        <v>47</v>
      </c>
      <c r="R12" s="1">
        <v>8</v>
      </c>
      <c r="S12" s="1">
        <v>13</v>
      </c>
      <c r="T12" s="1">
        <v>12</v>
      </c>
      <c r="U12" s="1">
        <v>1</v>
      </c>
      <c r="V12" s="1">
        <v>6</v>
      </c>
      <c r="W12" s="1">
        <v>4</v>
      </c>
      <c r="X12" s="1">
        <v>1</v>
      </c>
      <c r="Y12" s="8">
        <v>8.3000000000000007</v>
      </c>
      <c r="Z12" s="8">
        <v>42</v>
      </c>
      <c r="AA12" s="1">
        <v>3</v>
      </c>
      <c r="AB12" s="1" t="s">
        <v>152</v>
      </c>
      <c r="AC12" s="1"/>
    </row>
    <row r="13" spans="1:29" ht="15.75" thickBot="1" x14ac:dyDescent="0.3">
      <c r="A13" s="1">
        <v>5</v>
      </c>
      <c r="B13" s="1" t="s">
        <v>106</v>
      </c>
      <c r="C13" s="1">
        <v>10</v>
      </c>
      <c r="D13" s="1">
        <v>9</v>
      </c>
      <c r="E13" s="1">
        <v>2</v>
      </c>
      <c r="F13" s="1">
        <v>5</v>
      </c>
      <c r="G13" s="1">
        <v>2</v>
      </c>
      <c r="H13" s="1">
        <v>0</v>
      </c>
      <c r="I13" s="7">
        <v>22.2</v>
      </c>
      <c r="J13" s="7">
        <v>22.2</v>
      </c>
      <c r="K13" s="1"/>
      <c r="L13" s="1" t="s">
        <v>1001</v>
      </c>
      <c r="M13" s="1">
        <v>2</v>
      </c>
      <c r="P13" s="1">
        <v>5</v>
      </c>
      <c r="Q13" s="1" t="s">
        <v>81</v>
      </c>
      <c r="R13" s="1">
        <v>8</v>
      </c>
      <c r="S13" s="1">
        <v>4</v>
      </c>
      <c r="T13" s="1">
        <v>4</v>
      </c>
      <c r="U13" s="1">
        <v>0</v>
      </c>
      <c r="V13" s="1">
        <v>1</v>
      </c>
      <c r="W13" s="1">
        <v>1</v>
      </c>
      <c r="X13" s="1">
        <v>2</v>
      </c>
      <c r="Y13" s="8">
        <v>0</v>
      </c>
      <c r="Z13" s="8">
        <v>75</v>
      </c>
      <c r="AA13" s="1">
        <v>0</v>
      </c>
      <c r="AB13" s="1" t="s">
        <v>1098</v>
      </c>
      <c r="AC13" s="1"/>
    </row>
    <row r="14" spans="1:29" ht="15.75" thickBot="1" x14ac:dyDescent="0.3">
      <c r="A14" s="1">
        <v>6</v>
      </c>
      <c r="B14" s="1" t="s">
        <v>32</v>
      </c>
      <c r="C14" s="1">
        <v>10</v>
      </c>
      <c r="D14" s="1">
        <v>9</v>
      </c>
      <c r="E14" s="1">
        <v>3</v>
      </c>
      <c r="F14" s="1">
        <v>3</v>
      </c>
      <c r="G14" s="1">
        <v>2</v>
      </c>
      <c r="H14" s="1">
        <v>1</v>
      </c>
      <c r="I14" s="7">
        <v>33.299999999999997</v>
      </c>
      <c r="J14" s="7">
        <v>33.299999999999997</v>
      </c>
      <c r="K14" s="1"/>
      <c r="L14" s="1" t="s">
        <v>1020</v>
      </c>
      <c r="M14" s="1">
        <v>0</v>
      </c>
      <c r="P14" s="1">
        <v>6</v>
      </c>
      <c r="Q14" s="1" t="s">
        <v>48</v>
      </c>
      <c r="R14" s="1">
        <v>8</v>
      </c>
      <c r="S14" s="1">
        <v>17</v>
      </c>
      <c r="T14" s="1">
        <v>13</v>
      </c>
      <c r="U14" s="1">
        <v>2</v>
      </c>
      <c r="V14" s="1">
        <v>4</v>
      </c>
      <c r="W14" s="1">
        <v>4</v>
      </c>
      <c r="X14" s="1">
        <v>3</v>
      </c>
      <c r="Y14" s="8">
        <v>2</v>
      </c>
      <c r="Z14" s="8">
        <v>7</v>
      </c>
      <c r="AA14" s="1">
        <v>2</v>
      </c>
      <c r="AB14" s="1" t="s">
        <v>1099</v>
      </c>
      <c r="AC14" s="1"/>
    </row>
    <row r="15" spans="1:29" x14ac:dyDescent="0.25">
      <c r="A15" s="1">
        <v>7</v>
      </c>
      <c r="B15" s="1" t="s">
        <v>83</v>
      </c>
      <c r="C15" s="1">
        <v>28</v>
      </c>
      <c r="D15" s="1">
        <v>24</v>
      </c>
      <c r="E15" s="1">
        <v>11</v>
      </c>
      <c r="F15" s="1">
        <v>12</v>
      </c>
      <c r="G15" s="1">
        <v>1</v>
      </c>
      <c r="H15" s="1">
        <v>0</v>
      </c>
      <c r="I15" s="7">
        <f>E15/D15*100</f>
        <v>45.833333333333329</v>
      </c>
      <c r="J15" s="7">
        <f>(G15+H15)/D15*100</f>
        <v>4.1666666666666661</v>
      </c>
      <c r="K15" s="1"/>
      <c r="L15" s="1" t="s">
        <v>1021</v>
      </c>
      <c r="M15" s="1">
        <v>6</v>
      </c>
      <c r="P15" s="1">
        <v>7</v>
      </c>
      <c r="Q15" s="1" t="s">
        <v>1075</v>
      </c>
      <c r="R15" s="1">
        <v>8</v>
      </c>
      <c r="S15" s="1">
        <v>58</v>
      </c>
      <c r="T15" s="1">
        <v>51</v>
      </c>
      <c r="U15" s="1">
        <v>0</v>
      </c>
      <c r="V15" s="1">
        <v>20</v>
      </c>
      <c r="W15" s="1">
        <v>22</v>
      </c>
      <c r="X15" s="1">
        <v>9</v>
      </c>
      <c r="Y15" s="8">
        <v>0</v>
      </c>
      <c r="Z15" s="8">
        <f>(W15+X15)/T15*100</f>
        <v>60.784313725490193</v>
      </c>
      <c r="AA15" s="1">
        <v>0</v>
      </c>
      <c r="AB15" s="1" t="s">
        <v>153</v>
      </c>
      <c r="AC15" s="1">
        <v>3</v>
      </c>
    </row>
    <row r="16" spans="1:29" ht="21" customHeight="1" x14ac:dyDescent="0.25">
      <c r="A16" s="1">
        <v>8</v>
      </c>
      <c r="B16" s="1" t="s">
        <v>1009</v>
      </c>
      <c r="C16" s="1">
        <v>7</v>
      </c>
      <c r="D16" s="1">
        <v>4</v>
      </c>
      <c r="E16" s="1">
        <v>0</v>
      </c>
      <c r="F16" s="1">
        <v>1</v>
      </c>
      <c r="G16" s="1">
        <v>3</v>
      </c>
      <c r="H16" s="1">
        <v>0</v>
      </c>
      <c r="I16" s="7">
        <v>0</v>
      </c>
      <c r="J16" s="7">
        <v>75</v>
      </c>
      <c r="K16" s="1"/>
      <c r="L16" s="1" t="s">
        <v>1022</v>
      </c>
      <c r="M16" s="1">
        <v>0</v>
      </c>
      <c r="P16" s="1">
        <v>8</v>
      </c>
      <c r="Q16" s="1" t="s">
        <v>83</v>
      </c>
      <c r="R16" s="1">
        <v>8</v>
      </c>
      <c r="S16" s="1">
        <v>28</v>
      </c>
      <c r="T16" s="1">
        <v>22</v>
      </c>
      <c r="U16" s="1">
        <v>2</v>
      </c>
      <c r="V16" s="1">
        <v>10</v>
      </c>
      <c r="W16" s="1">
        <v>10</v>
      </c>
      <c r="X16" s="1">
        <v>0</v>
      </c>
      <c r="Y16" s="8">
        <v>9</v>
      </c>
      <c r="Z16" s="8">
        <v>45</v>
      </c>
      <c r="AA16" s="1">
        <v>4</v>
      </c>
      <c r="AB16" s="1" t="s">
        <v>694</v>
      </c>
      <c r="AC16" s="1"/>
    </row>
    <row r="17" spans="1:29" x14ac:dyDescent="0.25">
      <c r="A17" s="1">
        <v>9</v>
      </c>
      <c r="B17" s="1" t="s">
        <v>51</v>
      </c>
      <c r="C17" s="1">
        <v>8</v>
      </c>
      <c r="D17" s="1">
        <v>7</v>
      </c>
      <c r="E17" s="1">
        <v>2</v>
      </c>
      <c r="F17" s="1">
        <v>3</v>
      </c>
      <c r="G17" s="1">
        <v>1</v>
      </c>
      <c r="H17" s="1">
        <v>1</v>
      </c>
      <c r="I17" s="7">
        <v>28.6</v>
      </c>
      <c r="J17" s="7">
        <v>28.6</v>
      </c>
      <c r="K17" s="1"/>
      <c r="L17" s="1" t="s">
        <v>1023</v>
      </c>
      <c r="M17" s="1">
        <v>2</v>
      </c>
      <c r="P17" s="1">
        <v>9</v>
      </c>
      <c r="Q17" s="1" t="s">
        <v>50</v>
      </c>
      <c r="R17" s="1">
        <v>8</v>
      </c>
      <c r="S17" s="1">
        <v>29</v>
      </c>
      <c r="T17" s="1">
        <v>21</v>
      </c>
      <c r="U17" s="1">
        <v>2</v>
      </c>
      <c r="V17" s="1">
        <v>7</v>
      </c>
      <c r="W17" s="1">
        <v>8</v>
      </c>
      <c r="X17" s="1">
        <v>4</v>
      </c>
      <c r="Y17" s="8">
        <v>10</v>
      </c>
      <c r="Z17" s="8">
        <v>57</v>
      </c>
      <c r="AA17" s="1">
        <v>1</v>
      </c>
      <c r="AB17" s="1" t="s">
        <v>1100</v>
      </c>
      <c r="AC17" s="1"/>
    </row>
    <row r="18" spans="1:29" ht="15.75" thickBot="1" x14ac:dyDescent="0.3">
      <c r="A18" s="1">
        <v>10</v>
      </c>
      <c r="B18" s="1" t="s">
        <v>97</v>
      </c>
      <c r="C18" s="1">
        <v>17</v>
      </c>
      <c r="D18" s="1">
        <v>15</v>
      </c>
      <c r="E18" s="1">
        <v>0</v>
      </c>
      <c r="F18" s="1">
        <v>5</v>
      </c>
      <c r="G18" s="1">
        <v>3</v>
      </c>
      <c r="H18" s="1">
        <v>7</v>
      </c>
      <c r="I18" s="7">
        <v>0</v>
      </c>
      <c r="J18" s="7">
        <v>66.7</v>
      </c>
      <c r="K18" s="1"/>
      <c r="L18" s="1" t="s">
        <v>1024</v>
      </c>
      <c r="M18" s="1">
        <v>0</v>
      </c>
      <c r="P18" s="1">
        <v>10</v>
      </c>
      <c r="Q18" s="1" t="s">
        <v>51</v>
      </c>
      <c r="R18" s="1">
        <v>8</v>
      </c>
      <c r="S18" s="1">
        <v>7</v>
      </c>
      <c r="T18" s="1">
        <v>7</v>
      </c>
      <c r="U18" s="1">
        <v>2</v>
      </c>
      <c r="V18" s="1">
        <v>3</v>
      </c>
      <c r="W18" s="1">
        <v>2</v>
      </c>
      <c r="X18" s="1">
        <v>0</v>
      </c>
      <c r="Y18" s="8">
        <v>72</v>
      </c>
      <c r="Z18" s="8">
        <v>28</v>
      </c>
      <c r="AA18" s="1">
        <v>2</v>
      </c>
      <c r="AB18" s="1" t="s">
        <v>1101</v>
      </c>
      <c r="AC18" s="1"/>
    </row>
    <row r="19" spans="1:29" ht="15.75" thickBot="1" x14ac:dyDescent="0.3">
      <c r="A19" s="1">
        <v>11</v>
      </c>
      <c r="B19" s="1" t="s">
        <v>48</v>
      </c>
      <c r="C19" s="1">
        <v>17</v>
      </c>
      <c r="D19" s="1">
        <v>12</v>
      </c>
      <c r="E19" s="1">
        <v>2</v>
      </c>
      <c r="F19" s="1">
        <v>6</v>
      </c>
      <c r="G19" s="1">
        <v>4</v>
      </c>
      <c r="H19" s="1">
        <v>0</v>
      </c>
      <c r="I19" s="7">
        <v>16.7</v>
      </c>
      <c r="J19" s="7">
        <v>33.299999999999997</v>
      </c>
      <c r="K19" s="1"/>
      <c r="L19" s="1" t="s">
        <v>1025</v>
      </c>
      <c r="M19" s="1"/>
      <c r="P19" s="1">
        <v>11</v>
      </c>
      <c r="Q19" s="1" t="s">
        <v>52</v>
      </c>
      <c r="R19" s="1">
        <v>8</v>
      </c>
      <c r="S19" s="1">
        <v>10</v>
      </c>
      <c r="T19" s="1">
        <v>8</v>
      </c>
      <c r="U19" s="1">
        <v>0</v>
      </c>
      <c r="V19" s="1">
        <v>3</v>
      </c>
      <c r="W19" s="1">
        <v>0</v>
      </c>
      <c r="X19" s="1">
        <v>5</v>
      </c>
      <c r="Y19" s="8">
        <v>0</v>
      </c>
      <c r="Z19" s="8">
        <v>63</v>
      </c>
      <c r="AA19" s="1">
        <v>3</v>
      </c>
      <c r="AB19" s="1" t="s">
        <v>1102</v>
      </c>
      <c r="AC19" s="1">
        <v>0</v>
      </c>
    </row>
    <row r="20" spans="1:29" ht="15.75" thickBot="1" x14ac:dyDescent="0.3">
      <c r="A20" s="1">
        <v>12</v>
      </c>
      <c r="B20" s="1" t="s">
        <v>47</v>
      </c>
      <c r="C20" s="1">
        <v>16</v>
      </c>
      <c r="D20" s="1">
        <v>14</v>
      </c>
      <c r="E20" s="1">
        <v>2</v>
      </c>
      <c r="F20" s="1">
        <v>4</v>
      </c>
      <c r="G20" s="1">
        <v>4</v>
      </c>
      <c r="H20" s="1">
        <v>4</v>
      </c>
      <c r="I20" s="7">
        <v>14.3</v>
      </c>
      <c r="J20" s="7">
        <v>57.1</v>
      </c>
      <c r="K20" s="1"/>
      <c r="L20" s="1" t="s">
        <v>1026</v>
      </c>
      <c r="M20" s="1">
        <v>3</v>
      </c>
      <c r="P20" s="1">
        <v>12</v>
      </c>
      <c r="Q20" s="1" t="s">
        <v>76</v>
      </c>
      <c r="R20" s="1">
        <v>8</v>
      </c>
      <c r="S20" s="1">
        <v>18</v>
      </c>
      <c r="T20" s="1">
        <v>12</v>
      </c>
      <c r="U20" s="1">
        <v>0</v>
      </c>
      <c r="V20" s="1">
        <v>8</v>
      </c>
      <c r="W20" s="1">
        <v>4</v>
      </c>
      <c r="X20" s="1">
        <v>0</v>
      </c>
      <c r="Y20" s="8">
        <v>0</v>
      </c>
      <c r="Z20" s="8">
        <v>0.31</v>
      </c>
      <c r="AA20" s="1">
        <v>0</v>
      </c>
      <c r="AB20" s="1" t="s">
        <v>1103</v>
      </c>
      <c r="AC20" s="1">
        <v>0</v>
      </c>
    </row>
    <row r="21" spans="1:29" ht="15.75" thickBot="1" x14ac:dyDescent="0.3">
      <c r="A21" s="1">
        <v>13</v>
      </c>
      <c r="B21" s="1" t="s">
        <v>81</v>
      </c>
      <c r="C21" s="1">
        <v>4</v>
      </c>
      <c r="D21" s="1">
        <v>2</v>
      </c>
      <c r="E21" s="1">
        <v>0</v>
      </c>
      <c r="F21" s="1">
        <v>0</v>
      </c>
      <c r="G21" s="1">
        <v>2</v>
      </c>
      <c r="H21" s="1">
        <v>0</v>
      </c>
      <c r="I21" s="7">
        <v>0</v>
      </c>
      <c r="J21" s="7">
        <v>100</v>
      </c>
      <c r="K21" s="1"/>
      <c r="L21" s="1" t="s">
        <v>1027</v>
      </c>
      <c r="M21" s="1">
        <v>0</v>
      </c>
      <c r="P21" s="1">
        <v>13</v>
      </c>
      <c r="Q21" s="1" t="s">
        <v>53</v>
      </c>
      <c r="R21" s="1">
        <v>8</v>
      </c>
      <c r="S21" s="1">
        <v>11</v>
      </c>
      <c r="T21" s="1">
        <v>11</v>
      </c>
      <c r="U21" s="1">
        <v>3</v>
      </c>
      <c r="V21" s="1">
        <v>4</v>
      </c>
      <c r="W21" s="1">
        <v>3</v>
      </c>
      <c r="X21" s="1">
        <v>1</v>
      </c>
      <c r="Y21" s="8">
        <v>27</v>
      </c>
      <c r="Z21" s="8">
        <v>36</v>
      </c>
      <c r="AA21" s="1">
        <v>0</v>
      </c>
      <c r="AB21" s="1" t="s">
        <v>1104</v>
      </c>
      <c r="AC21" s="1"/>
    </row>
    <row r="22" spans="1:29" ht="15.75" thickBot="1" x14ac:dyDescent="0.3">
      <c r="A22" s="1">
        <v>14</v>
      </c>
      <c r="B22" s="1" t="s">
        <v>104</v>
      </c>
      <c r="C22" s="1">
        <v>2</v>
      </c>
      <c r="D22" s="1">
        <v>2</v>
      </c>
      <c r="E22" s="1">
        <v>0</v>
      </c>
      <c r="F22" s="1">
        <v>2</v>
      </c>
      <c r="G22" s="1">
        <v>0</v>
      </c>
      <c r="H22" s="1">
        <v>0</v>
      </c>
      <c r="I22" s="7">
        <v>0</v>
      </c>
      <c r="J22" s="7">
        <v>0</v>
      </c>
      <c r="K22" s="1"/>
      <c r="L22" s="1" t="s">
        <v>1028</v>
      </c>
      <c r="M22" s="1">
        <v>0</v>
      </c>
      <c r="P22" s="1">
        <v>14</v>
      </c>
      <c r="Q22" s="1" t="s">
        <v>85</v>
      </c>
      <c r="R22" s="1">
        <v>8</v>
      </c>
      <c r="S22" s="1">
        <v>6</v>
      </c>
      <c r="T22" s="1">
        <v>5</v>
      </c>
      <c r="U22" s="1">
        <v>1</v>
      </c>
      <c r="V22" s="1">
        <v>1</v>
      </c>
      <c r="W22" s="1">
        <v>2</v>
      </c>
      <c r="X22" s="1">
        <v>1</v>
      </c>
      <c r="Y22" s="8">
        <v>20</v>
      </c>
      <c r="Z22" s="8">
        <v>60</v>
      </c>
      <c r="AA22" s="1">
        <v>1</v>
      </c>
      <c r="AB22" s="1" t="s">
        <v>797</v>
      </c>
      <c r="AC22" s="1"/>
    </row>
    <row r="23" spans="1:29" ht="15.75" thickBot="1" x14ac:dyDescent="0.3">
      <c r="A23" s="1">
        <v>15</v>
      </c>
      <c r="B23" s="1" t="s">
        <v>108</v>
      </c>
      <c r="C23" s="1">
        <v>8</v>
      </c>
      <c r="D23" s="1">
        <v>6</v>
      </c>
      <c r="E23" s="1">
        <v>0</v>
      </c>
      <c r="F23" s="1">
        <v>1</v>
      </c>
      <c r="G23" s="1">
        <v>1</v>
      </c>
      <c r="H23" s="1">
        <v>4</v>
      </c>
      <c r="I23" s="7">
        <v>0</v>
      </c>
      <c r="J23" s="7">
        <v>83.3</v>
      </c>
      <c r="K23" s="1"/>
      <c r="L23" s="1" t="s">
        <v>1029</v>
      </c>
      <c r="M23" s="1">
        <v>0</v>
      </c>
      <c r="P23" s="1">
        <v>15</v>
      </c>
      <c r="Q23" s="1" t="s">
        <v>96</v>
      </c>
      <c r="R23" s="1">
        <v>8</v>
      </c>
      <c r="S23" s="1">
        <v>7</v>
      </c>
      <c r="T23" s="1">
        <v>4</v>
      </c>
      <c r="U23" s="1">
        <v>0</v>
      </c>
      <c r="V23" s="1">
        <v>3</v>
      </c>
      <c r="W23" s="1">
        <v>0</v>
      </c>
      <c r="X23" s="1">
        <v>1</v>
      </c>
      <c r="Y23" s="8">
        <v>0</v>
      </c>
      <c r="Z23" s="8">
        <v>25</v>
      </c>
      <c r="AA23" s="1">
        <v>0</v>
      </c>
      <c r="AB23" s="1" t="s">
        <v>1105</v>
      </c>
      <c r="AC23" s="1">
        <v>3</v>
      </c>
    </row>
    <row r="24" spans="1:29" ht="15.75" thickBot="1" x14ac:dyDescent="0.3">
      <c r="A24" s="1">
        <v>16</v>
      </c>
      <c r="B24" s="1" t="s">
        <v>109</v>
      </c>
      <c r="C24" s="1">
        <v>9</v>
      </c>
      <c r="D24" s="1">
        <v>6</v>
      </c>
      <c r="E24" s="1">
        <v>1</v>
      </c>
      <c r="F24" s="1">
        <v>3</v>
      </c>
      <c r="G24" s="1">
        <v>0</v>
      </c>
      <c r="H24" s="1">
        <v>2</v>
      </c>
      <c r="I24" s="7">
        <v>16.7</v>
      </c>
      <c r="J24" s="7">
        <v>33.299999999999997</v>
      </c>
      <c r="K24" s="1"/>
      <c r="L24" s="1" t="s">
        <v>1030</v>
      </c>
      <c r="M24" s="1">
        <v>1</v>
      </c>
      <c r="P24" s="1">
        <v>16</v>
      </c>
      <c r="Q24" s="1" t="s">
        <v>97</v>
      </c>
      <c r="R24" s="1">
        <v>8</v>
      </c>
      <c r="S24" s="1">
        <v>17</v>
      </c>
      <c r="T24" s="1">
        <v>15</v>
      </c>
      <c r="U24" s="1">
        <v>0</v>
      </c>
      <c r="V24" s="1">
        <v>6</v>
      </c>
      <c r="W24" s="1">
        <v>3</v>
      </c>
      <c r="X24" s="1">
        <v>6</v>
      </c>
      <c r="Y24" s="8">
        <v>0</v>
      </c>
      <c r="Z24" s="8">
        <v>60</v>
      </c>
      <c r="AA24" s="1">
        <v>0</v>
      </c>
      <c r="AB24" s="1" t="s">
        <v>1106</v>
      </c>
      <c r="AC24" s="1">
        <v>3</v>
      </c>
    </row>
    <row r="25" spans="1:29" ht="15.75" thickBot="1" x14ac:dyDescent="0.3">
      <c r="A25" s="1">
        <v>17</v>
      </c>
      <c r="B25" s="1" t="s">
        <v>1031</v>
      </c>
      <c r="C25" s="1">
        <v>6</v>
      </c>
      <c r="D25" s="1">
        <v>5</v>
      </c>
      <c r="E25" s="1">
        <v>0</v>
      </c>
      <c r="F25" s="1">
        <v>3</v>
      </c>
      <c r="G25" s="1">
        <v>1</v>
      </c>
      <c r="H25" s="1">
        <v>1</v>
      </c>
      <c r="I25" s="7">
        <v>0</v>
      </c>
      <c r="J25" s="7">
        <v>40</v>
      </c>
      <c r="K25" s="1"/>
      <c r="L25" s="1" t="s">
        <v>1032</v>
      </c>
      <c r="M25" s="1">
        <v>0</v>
      </c>
      <c r="P25" s="1">
        <v>17</v>
      </c>
      <c r="Q25" s="1" t="s">
        <v>99</v>
      </c>
      <c r="R25" s="1">
        <v>8</v>
      </c>
      <c r="S25" s="1">
        <v>7</v>
      </c>
      <c r="T25" s="1">
        <v>5</v>
      </c>
      <c r="U25" s="1">
        <v>1</v>
      </c>
      <c r="V25" s="1">
        <v>3</v>
      </c>
      <c r="W25" s="1">
        <v>1</v>
      </c>
      <c r="X25" s="1">
        <v>0</v>
      </c>
      <c r="Y25" s="8">
        <v>20</v>
      </c>
      <c r="Z25" s="8">
        <v>20</v>
      </c>
      <c r="AA25" s="1">
        <v>1</v>
      </c>
      <c r="AB25" s="1" t="s">
        <v>1107</v>
      </c>
      <c r="AC25" s="1"/>
    </row>
    <row r="26" spans="1:29" ht="15.75" thickBot="1" x14ac:dyDescent="0.3">
      <c r="A26" s="1">
        <v>18</v>
      </c>
      <c r="B26" s="1" t="s">
        <v>230</v>
      </c>
      <c r="C26" s="1">
        <v>6</v>
      </c>
      <c r="D26" s="1">
        <v>5</v>
      </c>
      <c r="E26" s="1">
        <v>1</v>
      </c>
      <c r="F26" s="1">
        <v>3</v>
      </c>
      <c r="G26" s="1">
        <v>1</v>
      </c>
      <c r="H26" s="1"/>
      <c r="I26" s="7">
        <v>20</v>
      </c>
      <c r="J26" s="7">
        <v>20</v>
      </c>
      <c r="K26" s="1"/>
      <c r="L26" s="1" t="s">
        <v>1033</v>
      </c>
      <c r="M26" s="1"/>
      <c r="P26" s="1">
        <v>18</v>
      </c>
      <c r="Q26" s="1" t="s">
        <v>98</v>
      </c>
      <c r="R26" s="1">
        <v>8</v>
      </c>
      <c r="S26" s="1">
        <v>3</v>
      </c>
      <c r="T26" s="1">
        <v>3</v>
      </c>
      <c r="U26" s="1">
        <v>3</v>
      </c>
      <c r="V26" s="1">
        <v>0</v>
      </c>
      <c r="W26" s="1">
        <v>0</v>
      </c>
      <c r="X26" s="1">
        <v>0</v>
      </c>
      <c r="Y26" s="8">
        <v>100</v>
      </c>
      <c r="Z26" s="8">
        <v>0</v>
      </c>
      <c r="AA26" s="1">
        <v>3</v>
      </c>
      <c r="AB26" s="1" t="s">
        <v>1108</v>
      </c>
      <c r="AC26" s="1"/>
    </row>
    <row r="27" spans="1:29" ht="15.75" thickBot="1" x14ac:dyDescent="0.3">
      <c r="A27" s="1">
        <v>19</v>
      </c>
      <c r="B27" s="1" t="s">
        <v>79</v>
      </c>
      <c r="C27" s="1">
        <v>7</v>
      </c>
      <c r="D27" s="1">
        <v>6</v>
      </c>
      <c r="E27" s="1">
        <v>2</v>
      </c>
      <c r="F27" s="1">
        <v>1</v>
      </c>
      <c r="G27" s="1">
        <v>1</v>
      </c>
      <c r="H27" s="1">
        <v>2</v>
      </c>
      <c r="I27" s="7">
        <v>33.299999999999997</v>
      </c>
      <c r="J27" s="7">
        <v>50</v>
      </c>
      <c r="K27" s="1"/>
      <c r="L27" s="1" t="s">
        <v>1034</v>
      </c>
      <c r="M27" s="1">
        <v>2</v>
      </c>
      <c r="P27" s="1">
        <v>19</v>
      </c>
      <c r="Q27" s="1" t="s">
        <v>100</v>
      </c>
      <c r="R27" s="1">
        <v>7</v>
      </c>
      <c r="S27" s="1">
        <v>7</v>
      </c>
      <c r="T27" s="1">
        <v>7</v>
      </c>
      <c r="U27" s="1">
        <v>0</v>
      </c>
      <c r="V27" s="1">
        <v>4</v>
      </c>
      <c r="W27" s="1">
        <v>3</v>
      </c>
      <c r="X27" s="1">
        <v>0</v>
      </c>
      <c r="Y27" s="8">
        <v>0</v>
      </c>
      <c r="Z27" s="8">
        <v>43</v>
      </c>
      <c r="AA27" s="1">
        <v>1</v>
      </c>
      <c r="AB27" s="1" t="s">
        <v>1109</v>
      </c>
      <c r="AC27" s="1">
        <v>1</v>
      </c>
    </row>
    <row r="28" spans="1:29" ht="15.75" thickBot="1" x14ac:dyDescent="0.3">
      <c r="A28" s="1">
        <v>20</v>
      </c>
      <c r="B28" s="1" t="s">
        <v>950</v>
      </c>
      <c r="C28" s="1">
        <v>7</v>
      </c>
      <c r="D28" s="1">
        <v>6</v>
      </c>
      <c r="E28" s="1">
        <v>0</v>
      </c>
      <c r="F28" s="1">
        <v>3</v>
      </c>
      <c r="G28" s="1">
        <v>2</v>
      </c>
      <c r="H28" s="1">
        <v>1</v>
      </c>
      <c r="I28" s="7">
        <v>0</v>
      </c>
      <c r="J28" s="7">
        <v>50</v>
      </c>
      <c r="K28" s="1"/>
      <c r="L28" s="1" t="s">
        <v>1008</v>
      </c>
      <c r="M28" s="1">
        <v>1</v>
      </c>
      <c r="P28" s="1">
        <v>20</v>
      </c>
      <c r="Q28" s="1" t="s">
        <v>101</v>
      </c>
      <c r="R28" s="1">
        <v>8</v>
      </c>
      <c r="S28" s="1">
        <v>4</v>
      </c>
      <c r="T28" s="1">
        <v>4</v>
      </c>
      <c r="U28" s="1">
        <v>0</v>
      </c>
      <c r="V28" s="1">
        <v>1</v>
      </c>
      <c r="W28" s="1">
        <v>1</v>
      </c>
      <c r="X28" s="1">
        <v>2</v>
      </c>
      <c r="Y28" s="8">
        <v>0</v>
      </c>
      <c r="Z28" s="8">
        <v>75</v>
      </c>
      <c r="AA28" s="1">
        <v>0</v>
      </c>
      <c r="AB28" s="1" t="s">
        <v>154</v>
      </c>
      <c r="AC28" s="1"/>
    </row>
    <row r="29" spans="1:29" ht="15.75" thickBot="1" x14ac:dyDescent="0.3">
      <c r="A29" s="1">
        <v>21</v>
      </c>
      <c r="B29" s="1" t="s">
        <v>78</v>
      </c>
      <c r="C29" s="1">
        <v>21</v>
      </c>
      <c r="D29" s="1">
        <v>20</v>
      </c>
      <c r="E29" s="1">
        <v>0</v>
      </c>
      <c r="F29" s="1">
        <v>9</v>
      </c>
      <c r="G29" s="1">
        <v>5</v>
      </c>
      <c r="H29" s="1">
        <v>6</v>
      </c>
      <c r="I29" s="7">
        <v>0</v>
      </c>
      <c r="J29" s="7">
        <v>55</v>
      </c>
      <c r="K29" s="1"/>
      <c r="L29" s="1" t="s">
        <v>147</v>
      </c>
      <c r="M29" s="1">
        <v>0</v>
      </c>
      <c r="P29" s="1">
        <v>21</v>
      </c>
      <c r="Q29" s="1" t="s">
        <v>94</v>
      </c>
      <c r="R29" s="1">
        <v>8</v>
      </c>
      <c r="S29" s="1">
        <v>8</v>
      </c>
      <c r="T29" s="1">
        <v>7</v>
      </c>
      <c r="U29" s="1">
        <v>0</v>
      </c>
      <c r="V29" s="1">
        <v>4</v>
      </c>
      <c r="W29" s="1">
        <v>3</v>
      </c>
      <c r="X29" s="1">
        <v>0</v>
      </c>
      <c r="Y29" s="8">
        <v>0</v>
      </c>
      <c r="Z29" s="8">
        <v>0.43</v>
      </c>
      <c r="AA29" s="1">
        <v>0</v>
      </c>
      <c r="AB29" s="1" t="s">
        <v>1110</v>
      </c>
      <c r="AC29" s="1">
        <v>1</v>
      </c>
    </row>
    <row r="30" spans="1:29" ht="15.75" thickBot="1" x14ac:dyDescent="0.3">
      <c r="A30" s="1">
        <v>22</v>
      </c>
      <c r="B30" s="1" t="s">
        <v>53</v>
      </c>
      <c r="C30" s="1">
        <v>11</v>
      </c>
      <c r="D30" s="1">
        <v>9</v>
      </c>
      <c r="E30" s="1">
        <v>4</v>
      </c>
      <c r="F30" s="1">
        <v>1</v>
      </c>
      <c r="G30" s="1">
        <v>3</v>
      </c>
      <c r="H30" s="1">
        <v>1</v>
      </c>
      <c r="I30" s="7">
        <v>44.4</v>
      </c>
      <c r="J30" s="7">
        <v>44.4</v>
      </c>
      <c r="K30" s="1"/>
      <c r="L30" s="1" t="s">
        <v>1035</v>
      </c>
      <c r="M30" s="1">
        <v>4</v>
      </c>
      <c r="P30" s="1">
        <v>22</v>
      </c>
      <c r="Q30" s="1" t="s">
        <v>102</v>
      </c>
      <c r="R30" s="1">
        <v>8</v>
      </c>
      <c r="S30" s="1">
        <v>4</v>
      </c>
      <c r="T30" s="1">
        <v>4</v>
      </c>
      <c r="U30" s="1">
        <v>0</v>
      </c>
      <c r="V30" s="1">
        <v>2</v>
      </c>
      <c r="W30" s="1">
        <v>2</v>
      </c>
      <c r="X30" s="1">
        <v>0</v>
      </c>
      <c r="Y30" s="8">
        <v>0</v>
      </c>
      <c r="Z30" s="8">
        <v>50</v>
      </c>
      <c r="AA30" s="1">
        <v>0</v>
      </c>
      <c r="AB30" s="1" t="s">
        <v>1111</v>
      </c>
      <c r="AC30" s="1"/>
    </row>
    <row r="31" spans="1:29" ht="15.75" thickBot="1" x14ac:dyDescent="0.3">
      <c r="A31" s="1">
        <v>23</v>
      </c>
      <c r="B31" s="1" t="s">
        <v>1036</v>
      </c>
      <c r="C31" s="1">
        <v>3</v>
      </c>
      <c r="D31" s="1">
        <v>3</v>
      </c>
      <c r="E31" s="1">
        <v>2</v>
      </c>
      <c r="F31" s="1">
        <v>1</v>
      </c>
      <c r="G31" s="1">
        <v>0</v>
      </c>
      <c r="H31" s="1">
        <v>0</v>
      </c>
      <c r="I31" s="7">
        <v>66.7</v>
      </c>
      <c r="J31" s="7">
        <v>0</v>
      </c>
      <c r="K31" s="1"/>
      <c r="L31" s="1" t="s">
        <v>1037</v>
      </c>
      <c r="M31" s="1">
        <v>3</v>
      </c>
      <c r="P31" s="1">
        <v>23</v>
      </c>
      <c r="Q31" s="1" t="s">
        <v>95</v>
      </c>
      <c r="R31" s="1">
        <v>8</v>
      </c>
      <c r="S31" s="1">
        <v>6</v>
      </c>
      <c r="T31" s="1">
        <v>5</v>
      </c>
      <c r="U31" s="1">
        <v>0</v>
      </c>
      <c r="V31" s="1">
        <v>4</v>
      </c>
      <c r="W31" s="1">
        <v>1</v>
      </c>
      <c r="X31" s="1">
        <v>0</v>
      </c>
      <c r="Y31" s="8">
        <v>0</v>
      </c>
      <c r="Z31" s="8">
        <v>20</v>
      </c>
      <c r="AA31" s="1">
        <v>0</v>
      </c>
      <c r="AB31" s="1" t="s">
        <v>1112</v>
      </c>
      <c r="AC31" s="1">
        <v>1</v>
      </c>
    </row>
    <row r="32" spans="1:29" ht="15.75" thickBot="1" x14ac:dyDescent="0.3">
      <c r="A32" s="1">
        <v>24</v>
      </c>
      <c r="B32" s="1" t="s">
        <v>1038</v>
      </c>
      <c r="C32" s="1">
        <v>7</v>
      </c>
      <c r="D32" s="1">
        <v>7</v>
      </c>
      <c r="E32" s="1">
        <v>0</v>
      </c>
      <c r="F32" s="1">
        <v>4</v>
      </c>
      <c r="G32" s="1">
        <v>3</v>
      </c>
      <c r="H32" s="1"/>
      <c r="I32" s="7">
        <v>0</v>
      </c>
      <c r="J32" s="7">
        <v>42.9</v>
      </c>
      <c r="K32" s="1"/>
      <c r="L32" s="1" t="s">
        <v>1039</v>
      </c>
      <c r="M32" s="1">
        <v>0</v>
      </c>
      <c r="P32" s="1">
        <v>24</v>
      </c>
      <c r="Q32" s="1" t="s">
        <v>104</v>
      </c>
      <c r="R32" s="1">
        <v>8</v>
      </c>
      <c r="S32" s="1">
        <v>2</v>
      </c>
      <c r="T32" s="1">
        <v>2</v>
      </c>
      <c r="U32" s="1">
        <v>0</v>
      </c>
      <c r="V32" s="1">
        <v>0</v>
      </c>
      <c r="W32" s="1">
        <v>1</v>
      </c>
      <c r="X32" s="1">
        <v>1</v>
      </c>
      <c r="Y32" s="8">
        <v>0</v>
      </c>
      <c r="Z32" s="8">
        <v>100</v>
      </c>
      <c r="AA32" s="1">
        <v>0</v>
      </c>
      <c r="AB32" s="1" t="s">
        <v>1113</v>
      </c>
      <c r="AC32" s="1"/>
    </row>
    <row r="33" spans="1:29" ht="15.75" thickBot="1" x14ac:dyDescent="0.3">
      <c r="A33" s="1">
        <v>25</v>
      </c>
      <c r="B33" s="1" t="s">
        <v>49</v>
      </c>
      <c r="C33" s="1">
        <v>58</v>
      </c>
      <c r="D33" s="1">
        <v>54</v>
      </c>
      <c r="E33" s="1">
        <v>2</v>
      </c>
      <c r="F33" s="1">
        <v>27</v>
      </c>
      <c r="G33" s="1">
        <v>19</v>
      </c>
      <c r="H33" s="1">
        <v>6</v>
      </c>
      <c r="I33" s="7">
        <v>3.7</v>
      </c>
      <c r="J33" s="7">
        <v>46.3</v>
      </c>
      <c r="K33" s="1"/>
      <c r="L33" s="1" t="s">
        <v>1040</v>
      </c>
      <c r="M33" s="1"/>
      <c r="P33" s="1">
        <v>25</v>
      </c>
      <c r="Q33" s="1" t="s">
        <v>105</v>
      </c>
      <c r="R33" s="1">
        <v>8</v>
      </c>
      <c r="S33" s="1">
        <v>2</v>
      </c>
      <c r="T33" s="1">
        <v>2</v>
      </c>
      <c r="U33" s="1">
        <v>0</v>
      </c>
      <c r="V33" s="1">
        <v>1</v>
      </c>
      <c r="W33" s="1">
        <v>1</v>
      </c>
      <c r="X33" s="1">
        <v>0</v>
      </c>
      <c r="Y33" s="8">
        <v>0</v>
      </c>
      <c r="Z33" s="8">
        <v>50</v>
      </c>
      <c r="AA33" s="1">
        <v>0</v>
      </c>
      <c r="AB33" s="1" t="s">
        <v>1114</v>
      </c>
      <c r="AC33" s="1">
        <v>1</v>
      </c>
    </row>
    <row r="34" spans="1:29" ht="15.75" thickBot="1" x14ac:dyDescent="0.3">
      <c r="A34" s="1">
        <v>26</v>
      </c>
      <c r="B34" s="1" t="s">
        <v>80</v>
      </c>
      <c r="C34" s="1">
        <v>7</v>
      </c>
      <c r="D34" s="1">
        <v>6</v>
      </c>
      <c r="E34" s="1">
        <v>0</v>
      </c>
      <c r="F34" s="1">
        <v>2</v>
      </c>
      <c r="G34" s="1">
        <v>2</v>
      </c>
      <c r="H34" s="1">
        <v>2</v>
      </c>
      <c r="I34" s="7">
        <v>0</v>
      </c>
      <c r="J34" s="7">
        <v>66.7</v>
      </c>
      <c r="K34" s="1"/>
      <c r="L34" s="1" t="s">
        <v>1041</v>
      </c>
      <c r="M34" s="1"/>
      <c r="P34" s="1">
        <v>26</v>
      </c>
      <c r="Q34" s="1" t="s">
        <v>106</v>
      </c>
      <c r="R34" s="1">
        <v>8</v>
      </c>
      <c r="S34" s="1">
        <v>10</v>
      </c>
      <c r="T34" s="1">
        <v>8</v>
      </c>
      <c r="U34" s="1">
        <v>0</v>
      </c>
      <c r="V34" s="1">
        <v>4</v>
      </c>
      <c r="W34" s="1">
        <v>2</v>
      </c>
      <c r="X34" s="1">
        <v>2</v>
      </c>
      <c r="Y34" s="8">
        <v>0</v>
      </c>
      <c r="Z34" s="8">
        <v>50</v>
      </c>
      <c r="AA34" s="1">
        <v>0</v>
      </c>
      <c r="AB34" s="1" t="s">
        <v>1115</v>
      </c>
      <c r="AC34" s="1">
        <v>0</v>
      </c>
    </row>
    <row r="35" spans="1:29" ht="15.75" thickBot="1" x14ac:dyDescent="0.3">
      <c r="A35" s="1">
        <v>27</v>
      </c>
      <c r="B35" s="1" t="s">
        <v>148</v>
      </c>
      <c r="C35" s="1">
        <v>8</v>
      </c>
      <c r="D35" s="1">
        <v>8</v>
      </c>
      <c r="E35" s="1">
        <v>1</v>
      </c>
      <c r="F35" s="1">
        <v>0</v>
      </c>
      <c r="G35" s="1">
        <v>5</v>
      </c>
      <c r="H35" s="1">
        <v>2</v>
      </c>
      <c r="I35" s="7">
        <v>12.5</v>
      </c>
      <c r="J35" s="7">
        <v>87.5</v>
      </c>
      <c r="K35" s="1"/>
      <c r="L35" s="1" t="s">
        <v>1042</v>
      </c>
      <c r="M35" s="1">
        <v>0</v>
      </c>
      <c r="P35" s="1">
        <v>27</v>
      </c>
      <c r="Q35" s="1" t="s">
        <v>148</v>
      </c>
      <c r="R35" s="1">
        <v>8</v>
      </c>
      <c r="S35" s="1">
        <v>8</v>
      </c>
      <c r="T35" s="1">
        <v>7</v>
      </c>
      <c r="U35" s="1">
        <v>1</v>
      </c>
      <c r="V35" s="1">
        <v>2</v>
      </c>
      <c r="W35" s="1">
        <v>4</v>
      </c>
      <c r="X35" s="1">
        <v>0</v>
      </c>
      <c r="Y35" s="8">
        <v>14</v>
      </c>
      <c r="Z35" s="8">
        <v>56</v>
      </c>
      <c r="AA35" s="1">
        <v>1</v>
      </c>
      <c r="AB35" s="1" t="s">
        <v>1116</v>
      </c>
      <c r="AC35" s="1">
        <v>1</v>
      </c>
    </row>
    <row r="36" spans="1:29" ht="15.75" thickBot="1" x14ac:dyDescent="0.3">
      <c r="A36" s="1">
        <v>28</v>
      </c>
      <c r="B36" s="1" t="s">
        <v>1043</v>
      </c>
      <c r="C36" s="1">
        <v>4</v>
      </c>
      <c r="D36" s="1">
        <v>4</v>
      </c>
      <c r="E36" s="1"/>
      <c r="F36" s="1">
        <v>2</v>
      </c>
      <c r="G36" s="1">
        <v>2</v>
      </c>
      <c r="H36" s="1"/>
      <c r="I36" s="7">
        <v>0</v>
      </c>
      <c r="J36" s="7">
        <v>50</v>
      </c>
      <c r="K36" s="1"/>
      <c r="L36" s="1" t="s">
        <v>1044</v>
      </c>
      <c r="M36" s="1">
        <v>0</v>
      </c>
      <c r="P36" s="1">
        <v>28</v>
      </c>
      <c r="Q36" s="1" t="s">
        <v>107</v>
      </c>
      <c r="R36" s="1">
        <v>8</v>
      </c>
      <c r="S36" s="1">
        <v>1</v>
      </c>
      <c r="T36" s="1">
        <v>1</v>
      </c>
      <c r="U36" s="1">
        <v>0</v>
      </c>
      <c r="V36" s="1">
        <v>1</v>
      </c>
      <c r="W36" s="1">
        <v>0</v>
      </c>
      <c r="X36" s="1">
        <v>0</v>
      </c>
      <c r="Y36" s="8">
        <v>0</v>
      </c>
      <c r="Z36" s="8">
        <v>0</v>
      </c>
      <c r="AA36" s="1">
        <v>0</v>
      </c>
      <c r="AB36" s="1" t="s">
        <v>1117</v>
      </c>
      <c r="AC36" s="1">
        <v>0</v>
      </c>
    </row>
    <row r="37" spans="1:29" ht="15.75" thickBot="1" x14ac:dyDescent="0.3">
      <c r="A37" s="1">
        <v>29</v>
      </c>
      <c r="B37" s="1" t="s">
        <v>1045</v>
      </c>
      <c r="C37" s="1">
        <v>2</v>
      </c>
      <c r="D37" s="1">
        <v>2</v>
      </c>
      <c r="E37" s="1">
        <v>0</v>
      </c>
      <c r="F37" s="1">
        <v>2</v>
      </c>
      <c r="G37" s="1">
        <v>0</v>
      </c>
      <c r="H37" s="1">
        <v>0</v>
      </c>
      <c r="I37" s="7">
        <v>0</v>
      </c>
      <c r="J37" s="7">
        <v>0</v>
      </c>
      <c r="K37" s="1"/>
      <c r="L37" s="1" t="s">
        <v>1046</v>
      </c>
      <c r="M37" s="1">
        <v>0</v>
      </c>
      <c r="P37" s="1">
        <v>29</v>
      </c>
      <c r="Q37" s="1" t="s">
        <v>108</v>
      </c>
      <c r="R37" s="1">
        <v>8</v>
      </c>
      <c r="S37" s="1">
        <v>8</v>
      </c>
      <c r="T37" s="1">
        <v>8</v>
      </c>
      <c r="U37" s="1">
        <v>2</v>
      </c>
      <c r="V37" s="1">
        <v>1</v>
      </c>
      <c r="W37" s="1">
        <v>3</v>
      </c>
      <c r="X37" s="1">
        <v>2</v>
      </c>
      <c r="Y37" s="8">
        <v>25</v>
      </c>
      <c r="Z37" s="8">
        <v>63</v>
      </c>
      <c r="AA37" s="1">
        <v>0</v>
      </c>
      <c r="AB37" s="1" t="s">
        <v>1118</v>
      </c>
      <c r="AC37" s="1">
        <v>1</v>
      </c>
    </row>
    <row r="38" spans="1:29" ht="15.75" thickBot="1" x14ac:dyDescent="0.3">
      <c r="A38" s="1">
        <v>30</v>
      </c>
      <c r="B38" s="1" t="s">
        <v>942</v>
      </c>
      <c r="C38" s="1">
        <v>4</v>
      </c>
      <c r="D38" s="1">
        <v>4</v>
      </c>
      <c r="E38" s="1">
        <v>0</v>
      </c>
      <c r="F38" s="1">
        <v>3</v>
      </c>
      <c r="G38" s="1">
        <v>1</v>
      </c>
      <c r="H38" s="1">
        <v>0</v>
      </c>
      <c r="I38" s="7">
        <v>0</v>
      </c>
      <c r="J38" s="7">
        <v>25</v>
      </c>
      <c r="K38" s="1"/>
      <c r="L38" s="1" t="s">
        <v>1047</v>
      </c>
      <c r="M38" s="1">
        <v>0</v>
      </c>
      <c r="P38" s="1">
        <v>30</v>
      </c>
      <c r="Q38" s="1" t="s">
        <v>109</v>
      </c>
      <c r="R38" s="1">
        <v>8</v>
      </c>
      <c r="S38" s="1">
        <v>9</v>
      </c>
      <c r="T38" s="1">
        <v>6</v>
      </c>
      <c r="U38" s="1">
        <v>2</v>
      </c>
      <c r="V38" s="1">
        <v>1</v>
      </c>
      <c r="W38" s="1">
        <v>1</v>
      </c>
      <c r="X38" s="1">
        <v>2</v>
      </c>
      <c r="Y38" s="8">
        <v>33</v>
      </c>
      <c r="Z38" s="8">
        <v>50</v>
      </c>
      <c r="AA38" s="1">
        <v>2</v>
      </c>
      <c r="AB38" s="1" t="s">
        <v>1119</v>
      </c>
      <c r="AC38" s="1">
        <v>1</v>
      </c>
    </row>
    <row r="39" spans="1:29" x14ac:dyDescent="0.25">
      <c r="A39" s="1"/>
      <c r="B39" s="1" t="s">
        <v>1048</v>
      </c>
      <c r="C39" s="1">
        <f t="shared" ref="C39:H39" si="0">SUM(C9:C38)</f>
        <v>342</v>
      </c>
      <c r="D39" s="1">
        <f t="shared" si="0"/>
        <v>289</v>
      </c>
      <c r="E39" s="1">
        <f t="shared" si="0"/>
        <v>41</v>
      </c>
      <c r="F39" s="1">
        <f t="shared" si="0"/>
        <v>123</v>
      </c>
      <c r="G39" s="1">
        <f t="shared" si="0"/>
        <v>81</v>
      </c>
      <c r="H39" s="1">
        <f t="shared" si="0"/>
        <v>44</v>
      </c>
      <c r="I39" s="7">
        <f>E39/D39*100</f>
        <v>14.186851211072666</v>
      </c>
      <c r="J39" s="7">
        <f>(G39+H39)/D39*100</f>
        <v>43.252595155709344</v>
      </c>
      <c r="K39" s="1"/>
      <c r="L39" s="1"/>
      <c r="M39" s="1">
        <f>SUM(M9:M38)</f>
        <v>27</v>
      </c>
      <c r="P39" s="1"/>
      <c r="Q39" s="1" t="s">
        <v>149</v>
      </c>
      <c r="R39" s="1"/>
      <c r="S39" s="1">
        <f t="shared" ref="S39:X39" si="1">SUM(S9:S38)</f>
        <v>338</v>
      </c>
      <c r="T39" s="1">
        <f t="shared" si="1"/>
        <v>279</v>
      </c>
      <c r="U39" s="1">
        <f t="shared" si="1"/>
        <v>22</v>
      </c>
      <c r="V39" s="1">
        <f t="shared" si="1"/>
        <v>116</v>
      </c>
      <c r="W39" s="1">
        <f t="shared" si="1"/>
        <v>92</v>
      </c>
      <c r="X39" s="1">
        <f t="shared" si="1"/>
        <v>49</v>
      </c>
      <c r="Y39" s="8">
        <f>AVERAGE(Y9:Y38)</f>
        <v>14.676666666666668</v>
      </c>
      <c r="Z39" s="8">
        <v>75</v>
      </c>
      <c r="AA39" s="1">
        <v>0</v>
      </c>
      <c r="AB39" s="1"/>
      <c r="AC39" s="1"/>
    </row>
    <row r="41" spans="1:29" ht="15.75" customHeight="1" x14ac:dyDescent="0.25">
      <c r="P41" s="165"/>
      <c r="Q41" s="165"/>
      <c r="AC41">
        <f>SUM(AC10:AC40)</f>
        <v>17</v>
      </c>
    </row>
    <row r="42" spans="1:29" x14ac:dyDescent="0.25">
      <c r="B42" s="93" t="s">
        <v>623</v>
      </c>
      <c r="C42" s="94">
        <v>43083</v>
      </c>
      <c r="Q42" s="105" t="s">
        <v>622</v>
      </c>
      <c r="R42" s="94">
        <v>43087</v>
      </c>
    </row>
    <row r="43" spans="1:29" ht="42.75" customHeight="1" x14ac:dyDescent="0.25">
      <c r="A43" s="175" t="s">
        <v>124</v>
      </c>
      <c r="B43" s="9" t="s">
        <v>77</v>
      </c>
      <c r="C43" s="175" t="s">
        <v>62</v>
      </c>
      <c r="D43" s="199" t="s">
        <v>150</v>
      </c>
      <c r="E43" s="175" t="s">
        <v>151</v>
      </c>
      <c r="F43" s="175"/>
      <c r="G43" s="175"/>
      <c r="H43" s="175"/>
      <c r="I43" s="9" t="s">
        <v>88</v>
      </c>
      <c r="J43" s="175" t="s">
        <v>63</v>
      </c>
      <c r="K43" s="175"/>
      <c r="L43" s="175" t="s">
        <v>126</v>
      </c>
      <c r="M43" s="199" t="s">
        <v>127</v>
      </c>
      <c r="P43" s="192" t="s">
        <v>124</v>
      </c>
      <c r="Q43" s="192" t="s">
        <v>77</v>
      </c>
      <c r="R43" s="188" t="s">
        <v>140</v>
      </c>
      <c r="S43" s="188" t="s">
        <v>141</v>
      </c>
      <c r="T43" s="188" t="s">
        <v>1589</v>
      </c>
      <c r="U43" s="194" t="s">
        <v>87</v>
      </c>
      <c r="V43" s="195"/>
      <c r="W43" s="195"/>
      <c r="X43" s="196"/>
      <c r="Y43" s="188" t="s">
        <v>143</v>
      </c>
      <c r="Z43" s="188" t="s">
        <v>144</v>
      </c>
      <c r="AA43" s="188" t="s">
        <v>1527</v>
      </c>
      <c r="AB43" s="190" t="s">
        <v>145</v>
      </c>
    </row>
    <row r="44" spans="1:29" ht="28.5" x14ac:dyDescent="0.25">
      <c r="A44" s="175"/>
      <c r="B44" s="9"/>
      <c r="C44" s="175"/>
      <c r="D44" s="201"/>
      <c r="E44" s="9" t="s">
        <v>72</v>
      </c>
      <c r="F44" s="9" t="s">
        <v>73</v>
      </c>
      <c r="G44" s="9" t="s">
        <v>74</v>
      </c>
      <c r="H44" s="9" t="s">
        <v>75</v>
      </c>
      <c r="I44" s="9" t="s">
        <v>65</v>
      </c>
      <c r="J44" s="9" t="s">
        <v>64</v>
      </c>
      <c r="K44" s="9" t="s">
        <v>65</v>
      </c>
      <c r="L44" s="175"/>
      <c r="M44" s="200"/>
      <c r="P44" s="193"/>
      <c r="Q44" s="193"/>
      <c r="R44" s="189"/>
      <c r="S44" s="189"/>
      <c r="T44" s="189"/>
      <c r="U44" s="117" t="s">
        <v>72</v>
      </c>
      <c r="V44" s="117" t="s">
        <v>73</v>
      </c>
      <c r="W44" s="117" t="s">
        <v>74</v>
      </c>
      <c r="X44" s="117" t="s">
        <v>75</v>
      </c>
      <c r="Y44" s="189"/>
      <c r="Z44" s="189"/>
      <c r="AA44" s="189"/>
      <c r="AB44" s="191"/>
    </row>
    <row r="45" spans="1:29" x14ac:dyDescent="0.25">
      <c r="A45" s="129">
        <v>1</v>
      </c>
      <c r="B45" s="11" t="s">
        <v>47</v>
      </c>
      <c r="C45" s="129">
        <v>16</v>
      </c>
      <c r="D45" s="129">
        <v>15</v>
      </c>
      <c r="E45" s="129">
        <v>0</v>
      </c>
      <c r="F45" s="129">
        <v>8</v>
      </c>
      <c r="G45" s="129">
        <v>7</v>
      </c>
      <c r="H45" s="129">
        <v>0</v>
      </c>
      <c r="I45" s="129"/>
      <c r="J45" s="129">
        <v>7</v>
      </c>
      <c r="K45" s="129">
        <v>47</v>
      </c>
      <c r="L45" s="11" t="s">
        <v>1492</v>
      </c>
      <c r="M45" s="129">
        <v>3</v>
      </c>
      <c r="P45" s="106">
        <v>1</v>
      </c>
      <c r="Q45" s="107" t="s">
        <v>1553</v>
      </c>
      <c r="R45" s="33">
        <v>8</v>
      </c>
      <c r="S45" s="33">
        <v>21</v>
      </c>
      <c r="T45" s="121">
        <v>19</v>
      </c>
      <c r="U45" s="33">
        <v>1</v>
      </c>
      <c r="V45" s="33">
        <v>12</v>
      </c>
      <c r="W45" s="33">
        <v>6</v>
      </c>
      <c r="X45" s="33">
        <v>0</v>
      </c>
      <c r="Y45" s="31">
        <v>5.2</v>
      </c>
      <c r="Z45" s="31">
        <v>31.5</v>
      </c>
      <c r="AA45" s="33">
        <v>3</v>
      </c>
      <c r="AB45" s="125" t="s">
        <v>1590</v>
      </c>
    </row>
    <row r="46" spans="1:29" x14ac:dyDescent="0.25">
      <c r="A46" s="129">
        <v>2</v>
      </c>
      <c r="B46" s="130" t="s">
        <v>76</v>
      </c>
      <c r="C46" s="129">
        <v>17</v>
      </c>
      <c r="D46" s="129">
        <v>12</v>
      </c>
      <c r="E46" s="129">
        <v>2</v>
      </c>
      <c r="F46" s="129">
        <v>7</v>
      </c>
      <c r="G46" s="129">
        <v>3</v>
      </c>
      <c r="H46" s="129">
        <v>0</v>
      </c>
      <c r="I46" s="129">
        <v>16</v>
      </c>
      <c r="J46" s="129">
        <v>3</v>
      </c>
      <c r="K46" s="129">
        <v>25</v>
      </c>
      <c r="L46" s="11" t="s">
        <v>1493</v>
      </c>
      <c r="M46" s="129">
        <v>2</v>
      </c>
      <c r="P46" s="106">
        <v>2</v>
      </c>
      <c r="Q46" s="118" t="s">
        <v>79</v>
      </c>
      <c r="R46" s="33">
        <v>8</v>
      </c>
      <c r="S46" s="33">
        <v>7</v>
      </c>
      <c r="T46" s="121">
        <v>6</v>
      </c>
      <c r="U46" s="33">
        <v>0</v>
      </c>
      <c r="V46" s="33">
        <v>2</v>
      </c>
      <c r="W46" s="33">
        <v>1</v>
      </c>
      <c r="X46" s="33">
        <v>3</v>
      </c>
      <c r="Y46" s="31">
        <v>0</v>
      </c>
      <c r="Z46" s="31">
        <v>66.7</v>
      </c>
      <c r="AA46" s="33">
        <v>0</v>
      </c>
      <c r="AB46" s="127" t="s">
        <v>1591</v>
      </c>
    </row>
    <row r="47" spans="1:29" x14ac:dyDescent="0.25">
      <c r="A47" s="129">
        <v>3</v>
      </c>
      <c r="B47" s="11" t="s">
        <v>78</v>
      </c>
      <c r="C47" s="129">
        <v>21</v>
      </c>
      <c r="D47" s="129">
        <v>21</v>
      </c>
      <c r="E47" s="129">
        <v>2</v>
      </c>
      <c r="F47" s="129">
        <v>12</v>
      </c>
      <c r="G47" s="129">
        <v>7</v>
      </c>
      <c r="H47" s="129">
        <v>0</v>
      </c>
      <c r="I47" s="131">
        <v>9.5</v>
      </c>
      <c r="J47" s="129">
        <v>7</v>
      </c>
      <c r="K47" s="129" t="s">
        <v>137</v>
      </c>
      <c r="L47" s="11" t="s">
        <v>147</v>
      </c>
      <c r="M47" s="129">
        <v>2</v>
      </c>
      <c r="P47" s="106">
        <v>3</v>
      </c>
      <c r="Q47" s="107" t="s">
        <v>80</v>
      </c>
      <c r="R47" s="108">
        <v>8</v>
      </c>
      <c r="S47" s="108">
        <v>8</v>
      </c>
      <c r="T47" s="122">
        <v>5</v>
      </c>
      <c r="U47" s="108">
        <v>0</v>
      </c>
      <c r="V47" s="108">
        <v>3</v>
      </c>
      <c r="W47" s="108">
        <v>1</v>
      </c>
      <c r="X47" s="108">
        <v>1</v>
      </c>
      <c r="Y47" s="123">
        <v>0</v>
      </c>
      <c r="Z47" s="123">
        <v>0</v>
      </c>
      <c r="AA47" s="108">
        <v>0</v>
      </c>
      <c r="AB47" s="124" t="s">
        <v>1592</v>
      </c>
    </row>
    <row r="48" spans="1:29" x14ac:dyDescent="0.25">
      <c r="A48" s="129">
        <v>4</v>
      </c>
      <c r="B48" s="130" t="s">
        <v>130</v>
      </c>
      <c r="C48" s="129">
        <v>8</v>
      </c>
      <c r="D48" s="129">
        <v>5</v>
      </c>
      <c r="E48" s="129">
        <v>0</v>
      </c>
      <c r="F48" s="129">
        <v>3</v>
      </c>
      <c r="G48" s="129">
        <v>2</v>
      </c>
      <c r="H48" s="129">
        <v>0</v>
      </c>
      <c r="I48" s="129">
        <v>0</v>
      </c>
      <c r="J48" s="129">
        <v>2</v>
      </c>
      <c r="K48" s="129">
        <v>40</v>
      </c>
      <c r="L48" s="10" t="s">
        <v>1041</v>
      </c>
      <c r="M48" s="129">
        <v>0</v>
      </c>
      <c r="P48" s="106">
        <v>4</v>
      </c>
      <c r="Q48" s="107" t="s">
        <v>47</v>
      </c>
      <c r="R48" s="108">
        <v>8</v>
      </c>
      <c r="S48" s="108">
        <v>16</v>
      </c>
      <c r="T48" s="122">
        <v>16</v>
      </c>
      <c r="U48" s="108">
        <v>1</v>
      </c>
      <c r="V48" s="108">
        <v>13</v>
      </c>
      <c r="W48" s="108">
        <v>2</v>
      </c>
      <c r="X48" s="108">
        <v>0</v>
      </c>
      <c r="Y48" s="109">
        <v>6.2</v>
      </c>
      <c r="Z48" s="109">
        <v>12.5</v>
      </c>
      <c r="AA48" s="108">
        <v>3</v>
      </c>
      <c r="AB48" s="125" t="s">
        <v>1593</v>
      </c>
    </row>
    <row r="49" spans="1:28" x14ac:dyDescent="0.25">
      <c r="A49" s="129">
        <v>5</v>
      </c>
      <c r="B49" s="11" t="s">
        <v>83</v>
      </c>
      <c r="C49" s="132">
        <v>27</v>
      </c>
      <c r="D49" s="132">
        <v>27</v>
      </c>
      <c r="E49" s="132">
        <v>7</v>
      </c>
      <c r="F49" s="132">
        <v>16</v>
      </c>
      <c r="G49" s="132">
        <v>3</v>
      </c>
      <c r="H49" s="132">
        <v>1</v>
      </c>
      <c r="I49" s="132">
        <v>25</v>
      </c>
      <c r="J49" s="132">
        <v>4</v>
      </c>
      <c r="K49" s="132">
        <v>14</v>
      </c>
      <c r="L49" s="10" t="s">
        <v>1021</v>
      </c>
      <c r="M49" s="132">
        <v>5</v>
      </c>
      <c r="P49" s="106">
        <v>5</v>
      </c>
      <c r="Q49" s="107" t="s">
        <v>81</v>
      </c>
      <c r="R49" s="108">
        <v>8</v>
      </c>
      <c r="S49" s="108">
        <v>4</v>
      </c>
      <c r="T49" s="122">
        <v>3</v>
      </c>
      <c r="U49" s="108">
        <v>0</v>
      </c>
      <c r="V49" s="108">
        <v>1</v>
      </c>
      <c r="W49" s="108">
        <v>2</v>
      </c>
      <c r="X49" s="108">
        <v>0</v>
      </c>
      <c r="Y49" s="109">
        <v>0</v>
      </c>
      <c r="Z49" s="109">
        <v>66.599999999999994</v>
      </c>
      <c r="AA49" s="108">
        <v>0</v>
      </c>
      <c r="AB49" s="125" t="s">
        <v>1594</v>
      </c>
    </row>
    <row r="50" spans="1:28" x14ac:dyDescent="0.25">
      <c r="A50" s="129">
        <v>6</v>
      </c>
      <c r="B50" s="11" t="s">
        <v>50</v>
      </c>
      <c r="C50" s="129">
        <v>28</v>
      </c>
      <c r="D50" s="129">
        <v>26</v>
      </c>
      <c r="E50" s="129">
        <v>3</v>
      </c>
      <c r="F50" s="129">
        <v>10</v>
      </c>
      <c r="G50" s="129">
        <v>9</v>
      </c>
      <c r="H50" s="129">
        <v>4</v>
      </c>
      <c r="I50" s="129">
        <v>12</v>
      </c>
      <c r="J50" s="129">
        <v>13</v>
      </c>
      <c r="K50" s="129">
        <v>50</v>
      </c>
      <c r="L50" s="11" t="s">
        <v>1014</v>
      </c>
      <c r="M50" s="129">
        <v>3</v>
      </c>
      <c r="P50" s="106">
        <v>6</v>
      </c>
      <c r="Q50" s="107" t="s">
        <v>723</v>
      </c>
      <c r="R50" s="108">
        <v>8</v>
      </c>
      <c r="S50" s="108">
        <v>16</v>
      </c>
      <c r="T50" s="122">
        <v>14</v>
      </c>
      <c r="U50" s="108">
        <v>3</v>
      </c>
      <c r="V50" s="108">
        <v>9</v>
      </c>
      <c r="W50" s="108">
        <v>2</v>
      </c>
      <c r="X50" s="108">
        <v>0</v>
      </c>
      <c r="Y50" s="109">
        <v>21</v>
      </c>
      <c r="Z50" s="109">
        <v>14</v>
      </c>
      <c r="AA50" s="108">
        <v>2</v>
      </c>
      <c r="AB50" s="125" t="s">
        <v>1595</v>
      </c>
    </row>
    <row r="51" spans="1:28" x14ac:dyDescent="0.25">
      <c r="A51" s="129">
        <v>7</v>
      </c>
      <c r="B51" s="11" t="s">
        <v>230</v>
      </c>
      <c r="C51" s="129">
        <v>6</v>
      </c>
      <c r="D51" s="129">
        <v>4</v>
      </c>
      <c r="E51" s="129"/>
      <c r="F51" s="129">
        <v>2</v>
      </c>
      <c r="G51" s="129">
        <v>2</v>
      </c>
      <c r="H51" s="129"/>
      <c r="I51" s="129">
        <v>0</v>
      </c>
      <c r="J51" s="129">
        <v>2</v>
      </c>
      <c r="K51" s="129">
        <v>50</v>
      </c>
      <c r="L51" s="11" t="s">
        <v>1494</v>
      </c>
      <c r="M51" s="129">
        <v>0</v>
      </c>
      <c r="P51" s="186">
        <v>7</v>
      </c>
      <c r="Q51" s="107" t="s">
        <v>49</v>
      </c>
      <c r="R51" s="108" t="s">
        <v>1596</v>
      </c>
      <c r="S51" s="108">
        <v>21</v>
      </c>
      <c r="T51" s="122">
        <v>20</v>
      </c>
      <c r="U51" s="108">
        <v>0</v>
      </c>
      <c r="V51" s="108">
        <v>8</v>
      </c>
      <c r="W51" s="108">
        <v>7</v>
      </c>
      <c r="X51" s="108">
        <v>5</v>
      </c>
      <c r="Y51" s="109">
        <v>0</v>
      </c>
      <c r="Z51" s="109">
        <v>60</v>
      </c>
      <c r="AA51" s="108">
        <v>0</v>
      </c>
      <c r="AB51" s="125" t="s">
        <v>1597</v>
      </c>
    </row>
    <row r="52" spans="1:28" x14ac:dyDescent="0.25">
      <c r="A52" s="129">
        <v>8</v>
      </c>
      <c r="B52" s="11" t="s">
        <v>48</v>
      </c>
      <c r="C52" s="129">
        <v>17</v>
      </c>
      <c r="D52" s="129">
        <v>14</v>
      </c>
      <c r="E52" s="129">
        <v>2</v>
      </c>
      <c r="F52" s="129">
        <v>9</v>
      </c>
      <c r="G52" s="129">
        <v>3</v>
      </c>
      <c r="H52" s="129">
        <v>0</v>
      </c>
      <c r="I52" s="129">
        <v>14</v>
      </c>
      <c r="J52" s="129">
        <v>3</v>
      </c>
      <c r="K52" s="129">
        <v>21</v>
      </c>
      <c r="L52" s="11" t="s">
        <v>1495</v>
      </c>
      <c r="M52" s="129">
        <v>3</v>
      </c>
      <c r="P52" s="198"/>
      <c r="Q52" s="107" t="s">
        <v>49</v>
      </c>
      <c r="R52" s="108" t="s">
        <v>1598</v>
      </c>
      <c r="S52" s="108">
        <v>21</v>
      </c>
      <c r="T52" s="122">
        <v>20</v>
      </c>
      <c r="U52" s="108">
        <v>0</v>
      </c>
      <c r="V52" s="108">
        <v>9</v>
      </c>
      <c r="W52" s="108">
        <v>6</v>
      </c>
      <c r="X52" s="108">
        <v>5</v>
      </c>
      <c r="Y52" s="109">
        <v>0</v>
      </c>
      <c r="Z52" s="109">
        <v>55</v>
      </c>
      <c r="AA52" s="108">
        <v>0</v>
      </c>
      <c r="AB52" s="125" t="s">
        <v>1599</v>
      </c>
    </row>
    <row r="53" spans="1:28" x14ac:dyDescent="0.25">
      <c r="A53" s="129">
        <v>9</v>
      </c>
      <c r="B53" s="11" t="s">
        <v>79</v>
      </c>
      <c r="C53" s="129">
        <v>7</v>
      </c>
      <c r="D53" s="129">
        <v>6</v>
      </c>
      <c r="E53" s="129">
        <v>0</v>
      </c>
      <c r="F53" s="129">
        <v>3</v>
      </c>
      <c r="G53" s="129">
        <v>2</v>
      </c>
      <c r="H53" s="129">
        <v>1</v>
      </c>
      <c r="I53" s="129">
        <v>0</v>
      </c>
      <c r="J53" s="129">
        <v>3</v>
      </c>
      <c r="K53" s="129">
        <v>50</v>
      </c>
      <c r="L53" s="11" t="s">
        <v>1496</v>
      </c>
      <c r="M53" s="129">
        <v>1</v>
      </c>
      <c r="P53" s="187"/>
      <c r="Q53" s="107" t="s">
        <v>49</v>
      </c>
      <c r="R53" s="108" t="s">
        <v>1600</v>
      </c>
      <c r="S53" s="108">
        <v>16</v>
      </c>
      <c r="T53" s="122">
        <v>14</v>
      </c>
      <c r="U53" s="108">
        <v>0</v>
      </c>
      <c r="V53" s="108">
        <v>10</v>
      </c>
      <c r="W53" s="108">
        <v>4</v>
      </c>
      <c r="X53" s="108">
        <v>0</v>
      </c>
      <c r="Y53" s="109">
        <v>0</v>
      </c>
      <c r="Z53" s="109">
        <v>29</v>
      </c>
      <c r="AA53" s="108">
        <v>0</v>
      </c>
      <c r="AB53" s="125" t="s">
        <v>1597</v>
      </c>
    </row>
    <row r="54" spans="1:28" x14ac:dyDescent="0.25">
      <c r="A54" s="129">
        <v>10</v>
      </c>
      <c r="B54" s="11" t="s">
        <v>81</v>
      </c>
      <c r="C54" s="129">
        <v>4</v>
      </c>
      <c r="D54" s="129">
        <v>3</v>
      </c>
      <c r="E54" s="129">
        <v>0</v>
      </c>
      <c r="F54" s="129">
        <v>1</v>
      </c>
      <c r="G54" s="129">
        <v>2</v>
      </c>
      <c r="H54" s="129">
        <v>0</v>
      </c>
      <c r="I54" s="129">
        <v>0</v>
      </c>
      <c r="J54" s="129">
        <v>2</v>
      </c>
      <c r="K54" s="129">
        <v>67</v>
      </c>
      <c r="L54" s="11" t="s">
        <v>1497</v>
      </c>
      <c r="M54" s="129">
        <v>0</v>
      </c>
      <c r="P54" s="106">
        <v>8</v>
      </c>
      <c r="Q54" s="107" t="s">
        <v>1563</v>
      </c>
      <c r="R54" s="108">
        <v>8</v>
      </c>
      <c r="S54" s="108">
        <v>29</v>
      </c>
      <c r="T54" s="122">
        <v>26</v>
      </c>
      <c r="U54" s="108">
        <v>4</v>
      </c>
      <c r="V54" s="108">
        <v>7</v>
      </c>
      <c r="W54" s="108">
        <v>8</v>
      </c>
      <c r="X54" s="108">
        <v>7</v>
      </c>
      <c r="Y54" s="109">
        <v>15</v>
      </c>
      <c r="Z54" s="109">
        <v>46</v>
      </c>
      <c r="AA54" s="108">
        <v>4</v>
      </c>
      <c r="AB54" s="125" t="s">
        <v>1601</v>
      </c>
    </row>
    <row r="55" spans="1:28" x14ac:dyDescent="0.25">
      <c r="A55" s="129">
        <v>11</v>
      </c>
      <c r="B55" s="11" t="s">
        <v>988</v>
      </c>
      <c r="C55" s="129">
        <v>58</v>
      </c>
      <c r="D55" s="129">
        <v>55</v>
      </c>
      <c r="E55" s="129">
        <v>0</v>
      </c>
      <c r="F55" s="129">
        <v>40</v>
      </c>
      <c r="G55" s="129">
        <v>11</v>
      </c>
      <c r="H55" s="129">
        <v>4</v>
      </c>
      <c r="I55" s="129">
        <v>0</v>
      </c>
      <c r="J55" s="129">
        <v>16</v>
      </c>
      <c r="K55" s="129">
        <v>25</v>
      </c>
      <c r="L55" s="11" t="s">
        <v>1498</v>
      </c>
      <c r="M55" s="129">
        <v>0</v>
      </c>
      <c r="P55" s="126">
        <v>9</v>
      </c>
      <c r="Q55" s="107" t="s">
        <v>83</v>
      </c>
      <c r="R55" s="108">
        <v>8</v>
      </c>
      <c r="S55" s="108">
        <v>27</v>
      </c>
      <c r="T55" s="122">
        <v>25</v>
      </c>
      <c r="U55" s="108">
        <v>1</v>
      </c>
      <c r="V55" s="108">
        <v>12</v>
      </c>
      <c r="W55" s="108">
        <v>10</v>
      </c>
      <c r="X55" s="108">
        <v>2</v>
      </c>
      <c r="Y55" s="109">
        <v>4</v>
      </c>
      <c r="Z55" s="109">
        <v>48</v>
      </c>
      <c r="AA55" s="108">
        <v>2</v>
      </c>
      <c r="AB55" s="125" t="s">
        <v>694</v>
      </c>
    </row>
    <row r="56" spans="1:28" x14ac:dyDescent="0.25">
      <c r="A56" s="129">
        <v>12</v>
      </c>
      <c r="B56" s="11" t="s">
        <v>51</v>
      </c>
      <c r="C56" s="129">
        <v>7</v>
      </c>
      <c r="D56" s="129">
        <v>5</v>
      </c>
      <c r="E56" s="129">
        <v>0</v>
      </c>
      <c r="F56" s="129">
        <v>4</v>
      </c>
      <c r="G56" s="129">
        <v>1</v>
      </c>
      <c r="H56" s="129">
        <v>0</v>
      </c>
      <c r="I56" s="129">
        <v>0</v>
      </c>
      <c r="J56" s="129">
        <v>1</v>
      </c>
      <c r="K56" s="129">
        <v>20</v>
      </c>
      <c r="L56" s="11" t="s">
        <v>1499</v>
      </c>
      <c r="M56" s="129">
        <v>2</v>
      </c>
      <c r="P56" s="106">
        <v>10</v>
      </c>
      <c r="Q56" s="107" t="s">
        <v>52</v>
      </c>
      <c r="R56" s="108">
        <v>8</v>
      </c>
      <c r="S56" s="108">
        <v>9</v>
      </c>
      <c r="T56" s="122">
        <v>8</v>
      </c>
      <c r="U56" s="108">
        <v>0</v>
      </c>
      <c r="V56" s="108">
        <v>4</v>
      </c>
      <c r="W56" s="108">
        <v>3</v>
      </c>
      <c r="X56" s="108">
        <v>1</v>
      </c>
      <c r="Y56" s="109">
        <v>0</v>
      </c>
      <c r="Z56" s="109">
        <v>50</v>
      </c>
      <c r="AA56" s="108">
        <v>3</v>
      </c>
      <c r="AB56" s="125" t="s">
        <v>1602</v>
      </c>
    </row>
    <row r="57" spans="1:28" x14ac:dyDescent="0.25">
      <c r="A57" s="129">
        <v>13</v>
      </c>
      <c r="B57" s="11" t="s">
        <v>53</v>
      </c>
      <c r="C57" s="129">
        <v>11</v>
      </c>
      <c r="D57" s="129">
        <v>10</v>
      </c>
      <c r="E57" s="129">
        <v>5</v>
      </c>
      <c r="F57" s="129">
        <v>4</v>
      </c>
      <c r="G57" s="129">
        <v>1</v>
      </c>
      <c r="H57" s="129">
        <v>0</v>
      </c>
      <c r="I57" s="129">
        <v>50</v>
      </c>
      <c r="J57" s="129">
        <v>1</v>
      </c>
      <c r="K57" s="129">
        <v>10</v>
      </c>
      <c r="L57" s="11" t="s">
        <v>1500</v>
      </c>
      <c r="M57" s="129">
        <v>3</v>
      </c>
      <c r="P57" s="106">
        <v>11</v>
      </c>
      <c r="Q57" s="107" t="s">
        <v>76</v>
      </c>
      <c r="R57" s="108">
        <v>8</v>
      </c>
      <c r="S57" s="108">
        <v>16</v>
      </c>
      <c r="T57" s="122">
        <v>13</v>
      </c>
      <c r="U57" s="108">
        <v>1</v>
      </c>
      <c r="V57" s="108">
        <v>8</v>
      </c>
      <c r="W57" s="108">
        <v>4</v>
      </c>
      <c r="X57" s="108">
        <v>0</v>
      </c>
      <c r="Y57" s="109">
        <v>7.0000000000000007E-2</v>
      </c>
      <c r="Z57" s="109">
        <v>0.3</v>
      </c>
      <c r="AA57" s="108">
        <v>2</v>
      </c>
      <c r="AB57" s="125" t="s">
        <v>1103</v>
      </c>
    </row>
    <row r="58" spans="1:28" x14ac:dyDescent="0.25">
      <c r="A58" s="129">
        <v>14</v>
      </c>
      <c r="B58" s="133" t="s">
        <v>52</v>
      </c>
      <c r="C58" s="134">
        <v>10</v>
      </c>
      <c r="D58" s="134">
        <v>9</v>
      </c>
      <c r="E58" s="135">
        <v>3</v>
      </c>
      <c r="F58" s="135">
        <v>3</v>
      </c>
      <c r="G58" s="135">
        <v>2</v>
      </c>
      <c r="H58" s="135">
        <v>1</v>
      </c>
      <c r="I58" s="136">
        <v>33.299999999999997</v>
      </c>
      <c r="J58" s="129">
        <v>3</v>
      </c>
      <c r="K58" s="136">
        <v>33.299999999999997</v>
      </c>
      <c r="L58" s="10" t="s">
        <v>1020</v>
      </c>
      <c r="M58" s="129">
        <v>0</v>
      </c>
      <c r="P58" s="106">
        <v>12</v>
      </c>
      <c r="Q58" s="107" t="s">
        <v>53</v>
      </c>
      <c r="R58" s="108">
        <v>8</v>
      </c>
      <c r="S58" s="108">
        <v>11</v>
      </c>
      <c r="T58" s="122">
        <v>11</v>
      </c>
      <c r="U58" s="108">
        <v>3</v>
      </c>
      <c r="V58" s="108">
        <v>4</v>
      </c>
      <c r="W58" s="108">
        <v>4</v>
      </c>
      <c r="X58" s="108">
        <v>0</v>
      </c>
      <c r="Y58" s="109">
        <v>18</v>
      </c>
      <c r="Z58" s="109">
        <v>18</v>
      </c>
      <c r="AA58" s="108">
        <v>3</v>
      </c>
      <c r="AB58" s="125" t="s">
        <v>1525</v>
      </c>
    </row>
    <row r="59" spans="1:28" x14ac:dyDescent="0.25">
      <c r="A59" s="129">
        <v>15</v>
      </c>
      <c r="B59" s="11" t="s">
        <v>1474</v>
      </c>
      <c r="C59" s="129">
        <v>5</v>
      </c>
      <c r="D59" s="129">
        <v>5</v>
      </c>
      <c r="E59" s="129">
        <v>0</v>
      </c>
      <c r="F59" s="129">
        <v>5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0" t="s">
        <v>1044</v>
      </c>
      <c r="M59" s="129">
        <v>0</v>
      </c>
      <c r="P59" s="106">
        <v>13</v>
      </c>
      <c r="Q59" s="107" t="s">
        <v>1569</v>
      </c>
      <c r="R59" s="108">
        <v>8</v>
      </c>
      <c r="S59" s="108">
        <v>6</v>
      </c>
      <c r="T59" s="122">
        <v>3</v>
      </c>
      <c r="U59" s="108">
        <v>0</v>
      </c>
      <c r="V59" s="108">
        <v>2</v>
      </c>
      <c r="W59" s="108">
        <v>1</v>
      </c>
      <c r="X59" s="108">
        <v>0</v>
      </c>
      <c r="Y59" s="109">
        <v>0</v>
      </c>
      <c r="Z59" s="109">
        <v>33</v>
      </c>
      <c r="AA59" s="108">
        <v>0</v>
      </c>
      <c r="AB59" s="125" t="s">
        <v>797</v>
      </c>
    </row>
    <row r="60" spans="1:28" x14ac:dyDescent="0.25">
      <c r="A60" s="129">
        <v>16</v>
      </c>
      <c r="B60" s="11" t="s">
        <v>104</v>
      </c>
      <c r="C60" s="129">
        <v>2</v>
      </c>
      <c r="D60" s="129">
        <v>2</v>
      </c>
      <c r="E60" s="129">
        <v>0</v>
      </c>
      <c r="F60" s="129">
        <v>2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1" t="s">
        <v>1501</v>
      </c>
      <c r="M60" s="129">
        <v>0</v>
      </c>
      <c r="P60" s="106">
        <v>14</v>
      </c>
      <c r="Q60" s="107" t="s">
        <v>733</v>
      </c>
      <c r="R60" s="108">
        <v>8</v>
      </c>
      <c r="S60" s="108">
        <v>5</v>
      </c>
      <c r="T60" s="108">
        <v>4</v>
      </c>
      <c r="U60" s="108">
        <v>0</v>
      </c>
      <c r="V60" s="108">
        <v>2</v>
      </c>
      <c r="W60" s="108">
        <v>2</v>
      </c>
      <c r="X60" s="108">
        <v>0</v>
      </c>
      <c r="Y60" s="109">
        <v>0</v>
      </c>
      <c r="Z60" s="109">
        <v>50</v>
      </c>
      <c r="AA60" s="108">
        <v>0</v>
      </c>
      <c r="AB60" s="125" t="s">
        <v>1603</v>
      </c>
    </row>
    <row r="61" spans="1:28" x14ac:dyDescent="0.25">
      <c r="A61" s="129">
        <v>17</v>
      </c>
      <c r="B61" s="11" t="s">
        <v>96</v>
      </c>
      <c r="C61" s="129">
        <v>5</v>
      </c>
      <c r="D61" s="129">
        <v>3</v>
      </c>
      <c r="E61" s="129">
        <v>0</v>
      </c>
      <c r="F61" s="129">
        <v>3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1" t="s">
        <v>1502</v>
      </c>
      <c r="M61" s="129">
        <v>0</v>
      </c>
      <c r="P61" s="106">
        <v>15</v>
      </c>
      <c r="Q61" s="107" t="s">
        <v>97</v>
      </c>
      <c r="R61" s="108">
        <v>8</v>
      </c>
      <c r="S61" s="108">
        <v>17</v>
      </c>
      <c r="T61" s="108">
        <v>17</v>
      </c>
      <c r="U61" s="108">
        <v>2</v>
      </c>
      <c r="V61" s="108">
        <v>8</v>
      </c>
      <c r="W61" s="108">
        <v>6</v>
      </c>
      <c r="X61" s="108">
        <v>1</v>
      </c>
      <c r="Y61" s="109">
        <v>12</v>
      </c>
      <c r="Z61" s="109">
        <v>41</v>
      </c>
      <c r="AA61" s="108">
        <v>2</v>
      </c>
      <c r="AB61" s="125" t="s">
        <v>1604</v>
      </c>
    </row>
    <row r="62" spans="1:28" x14ac:dyDescent="0.25">
      <c r="A62" s="129">
        <v>18</v>
      </c>
      <c r="B62" s="11" t="s">
        <v>148</v>
      </c>
      <c r="C62" s="129">
        <v>8</v>
      </c>
      <c r="D62" s="129">
        <v>6</v>
      </c>
      <c r="E62" s="129">
        <v>1</v>
      </c>
      <c r="F62" s="129">
        <v>1</v>
      </c>
      <c r="G62" s="129">
        <v>4</v>
      </c>
      <c r="H62" s="129">
        <v>0</v>
      </c>
      <c r="I62" s="129">
        <v>17</v>
      </c>
      <c r="J62" s="129">
        <v>4</v>
      </c>
      <c r="K62" s="129">
        <v>67</v>
      </c>
      <c r="L62" s="11" t="s">
        <v>1503</v>
      </c>
      <c r="M62" s="129">
        <v>1</v>
      </c>
      <c r="P62" s="106">
        <v>16</v>
      </c>
      <c r="Q62" s="107" t="s">
        <v>736</v>
      </c>
      <c r="R62" s="108">
        <v>8</v>
      </c>
      <c r="S62" s="108">
        <v>3</v>
      </c>
      <c r="T62" s="108">
        <v>3</v>
      </c>
      <c r="U62" s="108">
        <v>1</v>
      </c>
      <c r="V62" s="108">
        <v>2</v>
      </c>
      <c r="W62" s="108">
        <v>0</v>
      </c>
      <c r="X62" s="108">
        <v>0</v>
      </c>
      <c r="Y62" s="109">
        <v>33</v>
      </c>
      <c r="Z62" s="109">
        <v>0</v>
      </c>
      <c r="AA62" s="108">
        <v>0</v>
      </c>
      <c r="AB62" s="125" t="s">
        <v>1605</v>
      </c>
    </row>
    <row r="63" spans="1:28" x14ac:dyDescent="0.25">
      <c r="A63" s="129">
        <v>19</v>
      </c>
      <c r="B63" s="11" t="s">
        <v>1504</v>
      </c>
      <c r="C63" s="129">
        <v>5</v>
      </c>
      <c r="D63" s="129">
        <v>5</v>
      </c>
      <c r="E63" s="129">
        <v>2</v>
      </c>
      <c r="F63" s="129">
        <v>1</v>
      </c>
      <c r="G63" s="129">
        <v>2</v>
      </c>
      <c r="H63" s="129">
        <v>0</v>
      </c>
      <c r="I63" s="129">
        <v>40</v>
      </c>
      <c r="J63" s="129">
        <v>2</v>
      </c>
      <c r="K63" s="129">
        <v>40</v>
      </c>
      <c r="L63" s="11" t="s">
        <v>1505</v>
      </c>
      <c r="M63" s="129">
        <v>1</v>
      </c>
      <c r="P63" s="106">
        <v>17</v>
      </c>
      <c r="Q63" s="107" t="s">
        <v>1573</v>
      </c>
      <c r="R63" s="108">
        <v>8</v>
      </c>
      <c r="S63" s="108">
        <v>7</v>
      </c>
      <c r="T63" s="108">
        <v>5</v>
      </c>
      <c r="U63" s="108">
        <v>0</v>
      </c>
      <c r="V63" s="108">
        <v>3</v>
      </c>
      <c r="W63" s="108">
        <v>2</v>
      </c>
      <c r="X63" s="108">
        <v>0</v>
      </c>
      <c r="Y63" s="109">
        <v>0</v>
      </c>
      <c r="Z63" s="109">
        <v>40</v>
      </c>
      <c r="AA63" s="108">
        <v>0</v>
      </c>
      <c r="AB63" s="125" t="s">
        <v>1606</v>
      </c>
    </row>
    <row r="64" spans="1:28" x14ac:dyDescent="0.25">
      <c r="A64" s="129">
        <v>20</v>
      </c>
      <c r="B64" s="11" t="s">
        <v>95</v>
      </c>
      <c r="C64" s="129">
        <v>6</v>
      </c>
      <c r="D64" s="129">
        <v>6</v>
      </c>
      <c r="E64" s="129">
        <v>0</v>
      </c>
      <c r="F64" s="129">
        <v>5</v>
      </c>
      <c r="G64" s="129">
        <v>0</v>
      </c>
      <c r="H64" s="129">
        <v>1</v>
      </c>
      <c r="I64" s="129">
        <v>0</v>
      </c>
      <c r="J64" s="129">
        <v>1</v>
      </c>
      <c r="K64" s="129">
        <v>17</v>
      </c>
      <c r="L64" s="11" t="s">
        <v>1506</v>
      </c>
      <c r="M64" s="129">
        <v>0</v>
      </c>
      <c r="P64" s="106">
        <v>18</v>
      </c>
      <c r="Q64" s="107" t="s">
        <v>100</v>
      </c>
      <c r="R64" s="108">
        <v>8</v>
      </c>
      <c r="S64" s="108">
        <v>7</v>
      </c>
      <c r="T64" s="108">
        <v>7</v>
      </c>
      <c r="U64" s="108">
        <v>0</v>
      </c>
      <c r="V64" s="108">
        <v>2</v>
      </c>
      <c r="W64" s="108">
        <v>5</v>
      </c>
      <c r="X64" s="108">
        <v>0</v>
      </c>
      <c r="Y64" s="109">
        <v>0</v>
      </c>
      <c r="Z64" s="109">
        <v>71</v>
      </c>
      <c r="AA64" s="108">
        <v>0</v>
      </c>
      <c r="AB64" s="125" t="s">
        <v>1607</v>
      </c>
    </row>
    <row r="65" spans="1:28" x14ac:dyDescent="0.25">
      <c r="A65" s="129">
        <v>21</v>
      </c>
      <c r="B65" s="11" t="s">
        <v>1009</v>
      </c>
      <c r="C65" s="129">
        <v>7</v>
      </c>
      <c r="D65" s="129">
        <v>6</v>
      </c>
      <c r="E65" s="129">
        <v>0</v>
      </c>
      <c r="F65" s="129">
        <v>3</v>
      </c>
      <c r="G65" s="129">
        <v>3</v>
      </c>
      <c r="H65" s="129">
        <v>0</v>
      </c>
      <c r="I65" s="129">
        <v>0</v>
      </c>
      <c r="J65" s="129">
        <v>3</v>
      </c>
      <c r="K65" s="129">
        <v>50</v>
      </c>
      <c r="L65" s="11" t="s">
        <v>1010</v>
      </c>
      <c r="M65" s="129">
        <v>0</v>
      </c>
      <c r="P65" s="106">
        <v>19</v>
      </c>
      <c r="Q65" s="107" t="s">
        <v>102</v>
      </c>
      <c r="R65" s="108">
        <v>8</v>
      </c>
      <c r="S65" s="108">
        <v>5</v>
      </c>
      <c r="T65" s="108">
        <v>5</v>
      </c>
      <c r="U65" s="108">
        <v>0</v>
      </c>
      <c r="V65" s="108">
        <v>2</v>
      </c>
      <c r="W65" s="108">
        <v>3</v>
      </c>
      <c r="X65" s="108">
        <v>0</v>
      </c>
      <c r="Y65" s="109">
        <v>0</v>
      </c>
      <c r="Z65" s="109">
        <v>60</v>
      </c>
      <c r="AA65" s="108">
        <v>0</v>
      </c>
      <c r="AB65" s="125" t="s">
        <v>1608</v>
      </c>
    </row>
    <row r="66" spans="1:28" x14ac:dyDescent="0.25">
      <c r="A66" s="129">
        <v>22</v>
      </c>
      <c r="B66" s="11" t="s">
        <v>105</v>
      </c>
      <c r="C66" s="129">
        <v>2</v>
      </c>
      <c r="D66" s="129">
        <v>2</v>
      </c>
      <c r="E66" s="129">
        <v>0</v>
      </c>
      <c r="F66" s="129">
        <v>1</v>
      </c>
      <c r="G66" s="129">
        <v>0</v>
      </c>
      <c r="H66" s="129">
        <v>1</v>
      </c>
      <c r="I66" s="129">
        <v>0</v>
      </c>
      <c r="J66" s="129">
        <v>1</v>
      </c>
      <c r="K66" s="129">
        <v>50</v>
      </c>
      <c r="L66" s="11" t="s">
        <v>1507</v>
      </c>
      <c r="M66" s="129">
        <v>0</v>
      </c>
      <c r="P66" s="106">
        <v>20</v>
      </c>
      <c r="Q66" s="107" t="s">
        <v>101</v>
      </c>
      <c r="R66" s="108">
        <v>8</v>
      </c>
      <c r="S66" s="108">
        <v>5</v>
      </c>
      <c r="T66" s="108">
        <v>5</v>
      </c>
      <c r="U66" s="108">
        <v>0</v>
      </c>
      <c r="V66" s="108">
        <v>3</v>
      </c>
      <c r="W66" s="108">
        <v>2</v>
      </c>
      <c r="X66" s="108">
        <v>0</v>
      </c>
      <c r="Y66" s="109">
        <v>0</v>
      </c>
      <c r="Z66" s="109">
        <v>40</v>
      </c>
      <c r="AA66" s="108">
        <v>0</v>
      </c>
      <c r="AB66" s="125" t="s">
        <v>154</v>
      </c>
    </row>
    <row r="67" spans="1:28" x14ac:dyDescent="0.25">
      <c r="A67" s="129">
        <v>23</v>
      </c>
      <c r="B67" s="11" t="s">
        <v>97</v>
      </c>
      <c r="C67" s="12">
        <v>17</v>
      </c>
      <c r="D67" s="12">
        <v>15</v>
      </c>
      <c r="E67" s="137">
        <v>0</v>
      </c>
      <c r="F67" s="137">
        <v>8</v>
      </c>
      <c r="G67" s="137">
        <v>3</v>
      </c>
      <c r="H67" s="137">
        <v>4</v>
      </c>
      <c r="I67" s="137">
        <v>0</v>
      </c>
      <c r="J67" s="137">
        <v>7</v>
      </c>
      <c r="K67" s="137">
        <v>47</v>
      </c>
      <c r="L67" s="11" t="s">
        <v>1002</v>
      </c>
      <c r="M67" s="137">
        <v>0</v>
      </c>
      <c r="P67" s="106">
        <v>21</v>
      </c>
      <c r="Q67" s="107" t="s">
        <v>742</v>
      </c>
      <c r="R67" s="108">
        <v>8</v>
      </c>
      <c r="S67" s="108">
        <v>8</v>
      </c>
      <c r="T67" s="108">
        <v>7</v>
      </c>
      <c r="U67" s="108">
        <v>0</v>
      </c>
      <c r="V67" s="108">
        <v>4</v>
      </c>
      <c r="W67" s="108">
        <v>3</v>
      </c>
      <c r="X67" s="108">
        <v>0</v>
      </c>
      <c r="Y67" s="109">
        <v>0</v>
      </c>
      <c r="Z67" s="109">
        <v>43</v>
      </c>
      <c r="AA67" s="108">
        <v>0</v>
      </c>
      <c r="AB67" s="128" t="s">
        <v>1609</v>
      </c>
    </row>
    <row r="68" spans="1:28" x14ac:dyDescent="0.25">
      <c r="A68" s="129">
        <v>24</v>
      </c>
      <c r="B68" s="11" t="s">
        <v>94</v>
      </c>
      <c r="C68" s="129">
        <v>8</v>
      </c>
      <c r="D68" s="129">
        <v>7</v>
      </c>
      <c r="E68" s="129">
        <v>0</v>
      </c>
      <c r="F68" s="129">
        <v>4</v>
      </c>
      <c r="G68" s="129">
        <v>3</v>
      </c>
      <c r="H68" s="129">
        <v>0</v>
      </c>
      <c r="I68" s="138">
        <v>0</v>
      </c>
      <c r="J68" s="129">
        <v>3</v>
      </c>
      <c r="K68" s="138">
        <v>0.43</v>
      </c>
      <c r="L68" s="11" t="s">
        <v>1490</v>
      </c>
      <c r="M68" s="129">
        <v>0</v>
      </c>
      <c r="P68" s="106">
        <v>22</v>
      </c>
      <c r="Q68" s="107" t="s">
        <v>744</v>
      </c>
      <c r="R68" s="108">
        <v>8</v>
      </c>
      <c r="S68" s="108">
        <v>2</v>
      </c>
      <c r="T68" s="108">
        <v>2</v>
      </c>
      <c r="U68" s="108">
        <v>0</v>
      </c>
      <c r="V68" s="108">
        <v>1</v>
      </c>
      <c r="W68" s="108">
        <v>1</v>
      </c>
      <c r="X68" s="108">
        <v>0</v>
      </c>
      <c r="Y68" s="109">
        <v>0</v>
      </c>
      <c r="Z68" s="109">
        <v>50</v>
      </c>
      <c r="AA68" s="108">
        <v>0</v>
      </c>
      <c r="AB68" s="125" t="s">
        <v>1610</v>
      </c>
    </row>
    <row r="69" spans="1:28" x14ac:dyDescent="0.25">
      <c r="A69" s="129">
        <v>25</v>
      </c>
      <c r="B69" s="11" t="s">
        <v>109</v>
      </c>
      <c r="C69" s="129">
        <v>9</v>
      </c>
      <c r="D69" s="129">
        <v>7</v>
      </c>
      <c r="E69" s="129">
        <v>1</v>
      </c>
      <c r="F69" s="129">
        <v>4</v>
      </c>
      <c r="G69" s="129">
        <v>0</v>
      </c>
      <c r="H69" s="129">
        <v>2</v>
      </c>
      <c r="I69" s="129">
        <v>14</v>
      </c>
      <c r="J69" s="129">
        <v>2</v>
      </c>
      <c r="K69" s="129">
        <v>29</v>
      </c>
      <c r="L69" s="11" t="s">
        <v>1508</v>
      </c>
      <c r="M69" s="129">
        <v>1</v>
      </c>
      <c r="P69" s="106">
        <v>23</v>
      </c>
      <c r="Q69" s="107" t="s">
        <v>1580</v>
      </c>
      <c r="R69" s="108">
        <v>8</v>
      </c>
      <c r="S69" s="108">
        <v>8</v>
      </c>
      <c r="T69" s="108">
        <v>8</v>
      </c>
      <c r="U69" s="108">
        <v>1</v>
      </c>
      <c r="V69" s="108">
        <v>3</v>
      </c>
      <c r="W69" s="108">
        <v>3</v>
      </c>
      <c r="X69" s="108">
        <v>1</v>
      </c>
      <c r="Y69" s="109">
        <v>12.5</v>
      </c>
      <c r="Z69" s="109">
        <v>50</v>
      </c>
      <c r="AA69" s="108">
        <v>0</v>
      </c>
      <c r="AB69" s="125" t="s">
        <v>1611</v>
      </c>
    </row>
    <row r="70" spans="1:28" x14ac:dyDescent="0.25">
      <c r="A70" s="129">
        <v>26</v>
      </c>
      <c r="B70" s="11" t="s">
        <v>106</v>
      </c>
      <c r="C70" s="129">
        <v>10</v>
      </c>
      <c r="D70" s="129">
        <v>9</v>
      </c>
      <c r="E70" s="129">
        <v>0</v>
      </c>
      <c r="F70" s="129">
        <v>8</v>
      </c>
      <c r="G70" s="129">
        <v>1</v>
      </c>
      <c r="H70" s="129">
        <v>0</v>
      </c>
      <c r="I70" s="129">
        <v>0</v>
      </c>
      <c r="J70" s="129">
        <v>1</v>
      </c>
      <c r="K70" s="129">
        <v>11</v>
      </c>
      <c r="L70" s="13" t="s">
        <v>1509</v>
      </c>
      <c r="M70" s="129">
        <v>0</v>
      </c>
      <c r="P70" s="106">
        <v>24</v>
      </c>
      <c r="Q70" s="107" t="s">
        <v>95</v>
      </c>
      <c r="R70" s="108">
        <v>8</v>
      </c>
      <c r="S70" s="108">
        <v>6</v>
      </c>
      <c r="T70" s="108">
        <v>6</v>
      </c>
      <c r="U70" s="108">
        <v>0</v>
      </c>
      <c r="V70" s="108">
        <v>4</v>
      </c>
      <c r="W70" s="108">
        <v>2</v>
      </c>
      <c r="X70" s="108">
        <v>0</v>
      </c>
      <c r="Y70" s="109">
        <v>0</v>
      </c>
      <c r="Z70" s="109">
        <v>33</v>
      </c>
      <c r="AA70" s="108">
        <v>0</v>
      </c>
      <c r="AB70" s="125" t="s">
        <v>1612</v>
      </c>
    </row>
    <row r="71" spans="1:28" x14ac:dyDescent="0.25">
      <c r="A71" s="129">
        <v>27</v>
      </c>
      <c r="B71" s="11" t="s">
        <v>100</v>
      </c>
      <c r="C71" s="129">
        <v>7</v>
      </c>
      <c r="D71" s="129">
        <v>7</v>
      </c>
      <c r="E71" s="129">
        <v>0</v>
      </c>
      <c r="F71" s="129">
        <v>3</v>
      </c>
      <c r="G71" s="129">
        <v>2</v>
      </c>
      <c r="H71" s="129">
        <v>2</v>
      </c>
      <c r="I71" s="129">
        <v>0</v>
      </c>
      <c r="J71" s="129">
        <v>4</v>
      </c>
      <c r="K71" s="138">
        <v>0.57999999999999996</v>
      </c>
      <c r="L71" s="11" t="s">
        <v>1510</v>
      </c>
      <c r="M71" s="129">
        <v>0</v>
      </c>
      <c r="P71" s="106">
        <v>25</v>
      </c>
      <c r="Q71" s="107" t="s">
        <v>105</v>
      </c>
      <c r="R71" s="108">
        <v>8</v>
      </c>
      <c r="S71" s="108">
        <v>2</v>
      </c>
      <c r="T71" s="108">
        <v>2</v>
      </c>
      <c r="U71" s="108">
        <v>0</v>
      </c>
      <c r="V71" s="108">
        <v>1</v>
      </c>
      <c r="W71" s="108">
        <v>1</v>
      </c>
      <c r="X71" s="108">
        <v>0</v>
      </c>
      <c r="Y71" s="109">
        <v>0</v>
      </c>
      <c r="Z71" s="109">
        <v>50</v>
      </c>
      <c r="AA71" s="108">
        <v>0</v>
      </c>
      <c r="AB71" s="125" t="s">
        <v>1613</v>
      </c>
    </row>
    <row r="72" spans="1:28" x14ac:dyDescent="0.25">
      <c r="A72" s="14">
        <v>28</v>
      </c>
      <c r="B72" s="11" t="s">
        <v>1511</v>
      </c>
      <c r="C72" s="129">
        <v>3</v>
      </c>
      <c r="D72" s="129">
        <v>3</v>
      </c>
      <c r="E72" s="129">
        <v>0</v>
      </c>
      <c r="F72" s="129">
        <v>0</v>
      </c>
      <c r="G72" s="129">
        <v>3</v>
      </c>
      <c r="H72" s="129">
        <v>0</v>
      </c>
      <c r="I72" s="129">
        <v>0</v>
      </c>
      <c r="J72" s="129">
        <v>3</v>
      </c>
      <c r="K72" s="129">
        <v>100</v>
      </c>
      <c r="L72" s="11" t="s">
        <v>1512</v>
      </c>
      <c r="M72" s="129">
        <v>0</v>
      </c>
      <c r="P72" s="106">
        <v>26</v>
      </c>
      <c r="Q72" s="107" t="s">
        <v>750</v>
      </c>
      <c r="R72" s="108">
        <v>8</v>
      </c>
      <c r="S72" s="108">
        <v>10</v>
      </c>
      <c r="T72" s="108">
        <v>9</v>
      </c>
      <c r="U72" s="108">
        <v>0</v>
      </c>
      <c r="V72" s="108">
        <v>6</v>
      </c>
      <c r="W72" s="108">
        <v>3</v>
      </c>
      <c r="X72" s="108">
        <v>0</v>
      </c>
      <c r="Y72" s="109">
        <v>0</v>
      </c>
      <c r="Z72" s="109">
        <v>0.33</v>
      </c>
      <c r="AA72" s="108">
        <v>0</v>
      </c>
      <c r="AB72" s="125" t="s">
        <v>1614</v>
      </c>
    </row>
    <row r="73" spans="1:28" x14ac:dyDescent="0.25">
      <c r="A73" s="14">
        <v>29</v>
      </c>
      <c r="B73" s="11" t="s">
        <v>108</v>
      </c>
      <c r="C73" s="129">
        <v>8</v>
      </c>
      <c r="D73" s="129">
        <v>8</v>
      </c>
      <c r="E73" s="129">
        <v>2</v>
      </c>
      <c r="F73" s="129">
        <v>4</v>
      </c>
      <c r="G73" s="129">
        <v>2</v>
      </c>
      <c r="H73" s="129">
        <v>0</v>
      </c>
      <c r="I73" s="129">
        <v>25</v>
      </c>
      <c r="J73" s="129">
        <v>2</v>
      </c>
      <c r="K73" s="129">
        <v>25</v>
      </c>
      <c r="L73" s="11" t="s">
        <v>1513</v>
      </c>
      <c r="M73" s="129">
        <v>0</v>
      </c>
      <c r="P73" s="106">
        <v>27</v>
      </c>
      <c r="Q73" s="107" t="s">
        <v>51</v>
      </c>
      <c r="R73" s="108">
        <v>8</v>
      </c>
      <c r="S73" s="108">
        <v>7</v>
      </c>
      <c r="T73" s="108">
        <v>5</v>
      </c>
      <c r="U73" s="108">
        <v>0</v>
      </c>
      <c r="V73" s="108">
        <v>2</v>
      </c>
      <c r="W73" s="108">
        <v>3</v>
      </c>
      <c r="X73" s="108">
        <v>0</v>
      </c>
      <c r="Y73" s="109">
        <v>0</v>
      </c>
      <c r="Z73" s="109">
        <v>60</v>
      </c>
      <c r="AA73" s="108">
        <v>2</v>
      </c>
      <c r="AB73" s="125" t="s">
        <v>1615</v>
      </c>
    </row>
    <row r="74" spans="1:28" x14ac:dyDescent="0.25">
      <c r="A74" s="14">
        <v>30</v>
      </c>
      <c r="B74" s="11" t="s">
        <v>107</v>
      </c>
      <c r="C74" s="129">
        <v>1</v>
      </c>
      <c r="D74" s="129">
        <v>1</v>
      </c>
      <c r="E74" s="129">
        <v>0</v>
      </c>
      <c r="F74" s="129">
        <v>0</v>
      </c>
      <c r="G74" s="129">
        <v>0</v>
      </c>
      <c r="H74" s="129">
        <v>1</v>
      </c>
      <c r="I74" s="129">
        <v>0</v>
      </c>
      <c r="J74" s="129">
        <v>1</v>
      </c>
      <c r="K74" s="129">
        <v>100</v>
      </c>
      <c r="L74" s="11" t="s">
        <v>1514</v>
      </c>
      <c r="M74" s="129">
        <v>0</v>
      </c>
      <c r="P74" s="106">
        <v>28</v>
      </c>
      <c r="Q74" s="107" t="s">
        <v>107</v>
      </c>
      <c r="R74" s="108">
        <v>8</v>
      </c>
      <c r="S74" s="108">
        <v>1</v>
      </c>
      <c r="T74" s="108">
        <v>1</v>
      </c>
      <c r="U74" s="108">
        <v>0</v>
      </c>
      <c r="V74" s="108">
        <v>1</v>
      </c>
      <c r="W74" s="108">
        <v>0</v>
      </c>
      <c r="X74" s="108">
        <v>0</v>
      </c>
      <c r="Y74" s="109">
        <v>0</v>
      </c>
      <c r="Z74" s="109">
        <v>0</v>
      </c>
      <c r="AA74" s="108">
        <v>0</v>
      </c>
      <c r="AB74" s="125" t="s">
        <v>1616</v>
      </c>
    </row>
    <row r="75" spans="1:28" x14ac:dyDescent="0.25">
      <c r="A75" s="1"/>
      <c r="B75" s="1" t="s">
        <v>135</v>
      </c>
      <c r="C75" s="15">
        <f t="shared" ref="C75:H75" si="2">SUM(C45:C74)</f>
        <v>340</v>
      </c>
      <c r="D75" s="15">
        <f t="shared" si="2"/>
        <v>304</v>
      </c>
      <c r="E75" s="15">
        <f t="shared" si="2"/>
        <v>30</v>
      </c>
      <c r="F75" s="15">
        <f t="shared" si="2"/>
        <v>174</v>
      </c>
      <c r="G75" s="15">
        <f t="shared" si="2"/>
        <v>78</v>
      </c>
      <c r="H75" s="15">
        <f t="shared" si="2"/>
        <v>22</v>
      </c>
      <c r="I75" s="15">
        <v>10</v>
      </c>
      <c r="J75" s="15">
        <f>SUM(J45:J74)</f>
        <v>101</v>
      </c>
      <c r="K75" s="15">
        <v>33</v>
      </c>
      <c r="L75" s="15"/>
      <c r="M75" s="15">
        <f>SUM(M45:M74)</f>
        <v>27</v>
      </c>
      <c r="P75" s="106">
        <v>29</v>
      </c>
      <c r="Q75" s="107" t="s">
        <v>108</v>
      </c>
      <c r="R75" s="108">
        <v>8</v>
      </c>
      <c r="S75" s="108">
        <v>8</v>
      </c>
      <c r="T75" s="108">
        <v>6</v>
      </c>
      <c r="U75" s="108">
        <v>0</v>
      </c>
      <c r="V75" s="108">
        <v>1</v>
      </c>
      <c r="W75" s="108">
        <v>4</v>
      </c>
      <c r="X75" s="108">
        <v>1</v>
      </c>
      <c r="Y75" s="109">
        <v>0</v>
      </c>
      <c r="Z75" s="109">
        <v>75</v>
      </c>
      <c r="AA75" s="108">
        <v>0</v>
      </c>
      <c r="AB75" s="125" t="s">
        <v>1617</v>
      </c>
    </row>
    <row r="76" spans="1:28" x14ac:dyDescent="0.25">
      <c r="P76" s="106">
        <v>30</v>
      </c>
      <c r="Q76" s="107" t="s">
        <v>109</v>
      </c>
      <c r="R76" s="108">
        <v>8</v>
      </c>
      <c r="S76" s="108">
        <v>9</v>
      </c>
      <c r="T76" s="108">
        <v>7</v>
      </c>
      <c r="U76" s="108">
        <v>1</v>
      </c>
      <c r="V76" s="108">
        <v>4</v>
      </c>
      <c r="W76" s="108">
        <v>2</v>
      </c>
      <c r="X76" s="108">
        <v>0</v>
      </c>
      <c r="Y76" s="109">
        <v>14</v>
      </c>
      <c r="Z76" s="109">
        <v>28</v>
      </c>
      <c r="AA76" s="108">
        <v>1</v>
      </c>
      <c r="AB76" s="125" t="s">
        <v>1618</v>
      </c>
    </row>
    <row r="77" spans="1:28" x14ac:dyDescent="0.25">
      <c r="P77" s="114"/>
      <c r="Q77" s="114" t="s">
        <v>149</v>
      </c>
      <c r="R77" s="114"/>
      <c r="S77" s="114">
        <f t="shared" ref="S77:X77" si="3">SUM(S45:S76)</f>
        <v>338</v>
      </c>
      <c r="T77" s="114">
        <f t="shared" si="3"/>
        <v>302</v>
      </c>
      <c r="U77" s="114">
        <f t="shared" si="3"/>
        <v>19</v>
      </c>
      <c r="V77" s="114">
        <f t="shared" si="3"/>
        <v>153</v>
      </c>
      <c r="W77" s="114">
        <f t="shared" si="3"/>
        <v>103</v>
      </c>
      <c r="X77" s="114">
        <f t="shared" si="3"/>
        <v>27</v>
      </c>
      <c r="Y77" s="116">
        <v>5.62</v>
      </c>
      <c r="Z77" s="116">
        <v>48.01</v>
      </c>
      <c r="AA77" s="114">
        <f>SUM(AA45:AA76)</f>
        <v>27</v>
      </c>
      <c r="AB77" s="114"/>
    </row>
  </sheetData>
  <mergeCells count="41">
    <mergeCell ref="AB7:AB8"/>
    <mergeCell ref="AC7:AC8"/>
    <mergeCell ref="P41:Q41"/>
    <mergeCell ref="Q7:Q8"/>
    <mergeCell ref="R7:R8"/>
    <mergeCell ref="S7:S8"/>
    <mergeCell ref="T7:T8"/>
    <mergeCell ref="U7:X7"/>
    <mergeCell ref="P7:P8"/>
    <mergeCell ref="Y7:Y8"/>
    <mergeCell ref="Z7:Z8"/>
    <mergeCell ref="AA7:AA8"/>
    <mergeCell ref="J7:J8"/>
    <mergeCell ref="K7:K8"/>
    <mergeCell ref="L7:L8"/>
    <mergeCell ref="M7:M8"/>
    <mergeCell ref="N7:N8"/>
    <mergeCell ref="I7:I8"/>
    <mergeCell ref="A7:A8"/>
    <mergeCell ref="B7:B8"/>
    <mergeCell ref="C7:C8"/>
    <mergeCell ref="D7:D8"/>
    <mergeCell ref="E7:H7"/>
    <mergeCell ref="L43:L44"/>
    <mergeCell ref="E43:H43"/>
    <mergeCell ref="J43:K43"/>
    <mergeCell ref="M43:M44"/>
    <mergeCell ref="A43:A44"/>
    <mergeCell ref="C43:C44"/>
    <mergeCell ref="D43:D44"/>
    <mergeCell ref="AB43:AB44"/>
    <mergeCell ref="P43:P44"/>
    <mergeCell ref="Q43:Q44"/>
    <mergeCell ref="R43:R44"/>
    <mergeCell ref="S43:S44"/>
    <mergeCell ref="T43:T44"/>
    <mergeCell ref="P51:P53"/>
    <mergeCell ref="U43:X43"/>
    <mergeCell ref="Y43:Y44"/>
    <mergeCell ref="Z43:Z44"/>
    <mergeCell ref="AA43:AA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общая информация</vt:lpstr>
      <vt:lpstr>общая информация свод</vt:lpstr>
      <vt:lpstr>период мониторинга</vt:lpstr>
      <vt:lpstr>результаты ЕГЭ,ОГЭ, РЭ</vt:lpstr>
      <vt:lpstr>результаты ЕГЭ,ОГЭ, РЭ (2)</vt:lpstr>
      <vt:lpstr>результаты срезов 4 кл</vt:lpstr>
      <vt:lpstr>результаты срезов 5 кл </vt:lpstr>
      <vt:lpstr>результаты срезов 7 кл</vt:lpstr>
      <vt:lpstr>результаты срезов 8 кл </vt:lpstr>
      <vt:lpstr>результаты срезов 9 кл </vt:lpstr>
      <vt:lpstr>результаты срезов 10 кл  </vt:lpstr>
      <vt:lpstr>результаты срезов 11 кл  </vt:lpstr>
      <vt:lpstr>кадровый потенциал</vt:lpstr>
      <vt:lpstr>участие в олимпиадах</vt:lpstr>
      <vt:lpstr>риски</vt:lpstr>
      <vt:lpstr>посещенные уроки ко-во</vt:lpstr>
      <vt:lpstr>степень удовлетворенности</vt:lpstr>
      <vt:lpstr>управленческие решения</vt:lpstr>
      <vt:lpstr>Лист17</vt:lpstr>
      <vt:lpstr>'степень удовлетворенности'!_GoBack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2018-01-05T12:06:31Z</dcterms:modified>
</cp:coreProperties>
</file>